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A7B96B60-46A1-49FF-944F-B75C2BFA09BF}" xr6:coauthVersionLast="45" xr6:coauthVersionMax="45" xr10:uidLastSave="{00000000-0000-0000-0000-000000000000}"/>
  <bookViews>
    <workbookView xWindow="-28920" yWindow="-240" windowWidth="29040" windowHeight="15840" xr2:uid="{D24C508C-8B49-49AC-ADAB-B1D36F0B6EE4}"/>
  </bookViews>
  <sheets>
    <sheet name="部隊武装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O4" i="3"/>
  <c r="Q24" i="3"/>
  <c r="R24" i="3"/>
  <c r="S24" i="3"/>
  <c r="T24" i="3"/>
  <c r="U24" i="3"/>
  <c r="Q25" i="3"/>
  <c r="R25" i="3"/>
  <c r="T25" i="3" s="1"/>
  <c r="S25" i="3"/>
  <c r="Q26" i="3"/>
  <c r="R26" i="3"/>
  <c r="S26" i="3"/>
  <c r="T26" i="3"/>
  <c r="U26" i="3" s="1"/>
  <c r="Q27" i="3"/>
  <c r="R27" i="3"/>
  <c r="T27" i="3" s="1"/>
  <c r="S27" i="3"/>
  <c r="Q28" i="3"/>
  <c r="R28" i="3"/>
  <c r="S28" i="3"/>
  <c r="T28" i="3"/>
  <c r="U28" i="3"/>
  <c r="Q29" i="3"/>
  <c r="R29" i="3"/>
  <c r="T29" i="3" s="1"/>
  <c r="S29" i="3"/>
  <c r="Q30" i="3"/>
  <c r="R30" i="3"/>
  <c r="S30" i="3"/>
  <c r="T30" i="3"/>
  <c r="U30" i="3" s="1"/>
  <c r="Q31" i="3"/>
  <c r="R31" i="3"/>
  <c r="T31" i="3" s="1"/>
  <c r="S31" i="3"/>
  <c r="Q32" i="3"/>
  <c r="R32" i="3"/>
  <c r="S32" i="3"/>
  <c r="T32" i="3"/>
  <c r="U32" i="3"/>
  <c r="Q33" i="3"/>
  <c r="R33" i="3"/>
  <c r="T33" i="3" s="1"/>
  <c r="S33" i="3"/>
  <c r="Q34" i="3"/>
  <c r="R34" i="3"/>
  <c r="S34" i="3"/>
  <c r="T34" i="3"/>
  <c r="U34" i="3" s="1"/>
  <c r="Q35" i="3"/>
  <c r="R35" i="3"/>
  <c r="T35" i="3" s="1"/>
  <c r="S35" i="3"/>
  <c r="Q36" i="3"/>
  <c r="R36" i="3"/>
  <c r="S36" i="3"/>
  <c r="T36" i="3"/>
  <c r="U36" i="3"/>
  <c r="Q37" i="3"/>
  <c r="R37" i="3"/>
  <c r="T37" i="3" s="1"/>
  <c r="S37" i="3"/>
  <c r="Q38" i="3"/>
  <c r="R38" i="3"/>
  <c r="S38" i="3"/>
  <c r="T38" i="3"/>
  <c r="U38" i="3" s="1"/>
  <c r="Q39" i="3"/>
  <c r="R39" i="3"/>
  <c r="T39" i="3" s="1"/>
  <c r="S39" i="3"/>
  <c r="Q40" i="3"/>
  <c r="R40" i="3"/>
  <c r="S40" i="3"/>
  <c r="T40" i="3"/>
  <c r="U40" i="3"/>
  <c r="Q41" i="3"/>
  <c r="R41" i="3"/>
  <c r="T41" i="3" s="1"/>
  <c r="S41" i="3"/>
  <c r="Q42" i="3"/>
  <c r="R42" i="3"/>
  <c r="S42" i="3"/>
  <c r="T42" i="3"/>
  <c r="U42" i="3" s="1"/>
  <c r="Q43" i="3"/>
  <c r="R43" i="3"/>
  <c r="T43" i="3" s="1"/>
  <c r="S43" i="3"/>
  <c r="Q44" i="3"/>
  <c r="R44" i="3"/>
  <c r="S44" i="3"/>
  <c r="T44" i="3"/>
  <c r="U44" i="3"/>
  <c r="Q45" i="3"/>
  <c r="R45" i="3"/>
  <c r="T45" i="3" s="1"/>
  <c r="S45" i="3"/>
  <c r="Q46" i="3"/>
  <c r="R46" i="3"/>
  <c r="S46" i="3"/>
  <c r="T46" i="3"/>
  <c r="U46" i="3" s="1"/>
  <c r="Q47" i="3"/>
  <c r="R47" i="3"/>
  <c r="T47" i="3" s="1"/>
  <c r="S47" i="3"/>
  <c r="Q48" i="3"/>
  <c r="R48" i="3"/>
  <c r="S48" i="3"/>
  <c r="T48" i="3"/>
  <c r="U48" i="3"/>
  <c r="Q49" i="3"/>
  <c r="R49" i="3"/>
  <c r="T49" i="3" s="1"/>
  <c r="S49" i="3"/>
  <c r="Q50" i="3"/>
  <c r="R50" i="3"/>
  <c r="S50" i="3"/>
  <c r="T50" i="3"/>
  <c r="U50" i="3" s="1"/>
  <c r="Q51" i="3"/>
  <c r="R51" i="3"/>
  <c r="T51" i="3" s="1"/>
  <c r="S51" i="3"/>
  <c r="Q52" i="3"/>
  <c r="R52" i="3"/>
  <c r="S52" i="3"/>
  <c r="T52" i="3"/>
  <c r="U52" i="3"/>
  <c r="Q53" i="3"/>
  <c r="R53" i="3"/>
  <c r="T53" i="3" s="1"/>
  <c r="S53" i="3"/>
  <c r="Q54" i="3"/>
  <c r="R54" i="3"/>
  <c r="S54" i="3"/>
  <c r="T54" i="3"/>
  <c r="U54" i="3" s="1"/>
  <c r="Q55" i="3"/>
  <c r="R55" i="3"/>
  <c r="T55" i="3" s="1"/>
  <c r="S55" i="3"/>
  <c r="Q56" i="3"/>
  <c r="R56" i="3"/>
  <c r="S56" i="3"/>
  <c r="T56" i="3"/>
  <c r="U56" i="3"/>
  <c r="Q57" i="3"/>
  <c r="R57" i="3"/>
  <c r="T57" i="3" s="1"/>
  <c r="S57" i="3"/>
  <c r="Q58" i="3"/>
  <c r="R58" i="3"/>
  <c r="S58" i="3"/>
  <c r="T58" i="3"/>
  <c r="U58" i="3" s="1"/>
  <c r="Q59" i="3"/>
  <c r="R59" i="3"/>
  <c r="T59" i="3" s="1"/>
  <c r="S59" i="3"/>
  <c r="Q60" i="3"/>
  <c r="R60" i="3"/>
  <c r="S60" i="3"/>
  <c r="T60" i="3"/>
  <c r="U60" i="3"/>
  <c r="Q61" i="3"/>
  <c r="R61" i="3"/>
  <c r="T61" i="3" s="1"/>
  <c r="S61" i="3"/>
  <c r="Q62" i="3"/>
  <c r="R62" i="3"/>
  <c r="S62" i="3"/>
  <c r="T62" i="3"/>
  <c r="U62" i="3" s="1"/>
  <c r="Q63" i="3"/>
  <c r="R63" i="3"/>
  <c r="T63" i="3" s="1"/>
  <c r="S63" i="3"/>
  <c r="Q64" i="3"/>
  <c r="R64" i="3"/>
  <c r="S64" i="3"/>
  <c r="T64" i="3"/>
  <c r="U64" i="3"/>
  <c r="Q65" i="3"/>
  <c r="R65" i="3"/>
  <c r="T65" i="3" s="1"/>
  <c r="S65" i="3"/>
  <c r="Q66" i="3"/>
  <c r="R66" i="3"/>
  <c r="S66" i="3"/>
  <c r="T66" i="3"/>
  <c r="U66" i="3" s="1"/>
  <c r="Q67" i="3"/>
  <c r="R67" i="3"/>
  <c r="T67" i="3" s="1"/>
  <c r="S67" i="3"/>
  <c r="Q68" i="3"/>
  <c r="R68" i="3"/>
  <c r="S68" i="3"/>
  <c r="T68" i="3"/>
  <c r="U68" i="3"/>
  <c r="Q69" i="3"/>
  <c r="R69" i="3"/>
  <c r="T69" i="3" s="1"/>
  <c r="S69" i="3"/>
  <c r="Q70" i="3"/>
  <c r="R70" i="3"/>
  <c r="S70" i="3"/>
  <c r="T70" i="3"/>
  <c r="U70" i="3" s="1"/>
  <c r="Q71" i="3"/>
  <c r="R71" i="3"/>
  <c r="T71" i="3" s="1"/>
  <c r="S71" i="3"/>
  <c r="Q72" i="3"/>
  <c r="R72" i="3"/>
  <c r="S72" i="3"/>
  <c r="T72" i="3"/>
  <c r="U72" i="3"/>
  <c r="Q73" i="3"/>
  <c r="R73" i="3"/>
  <c r="T73" i="3" s="1"/>
  <c r="S73" i="3"/>
  <c r="Q74" i="3"/>
  <c r="R74" i="3"/>
  <c r="S74" i="3"/>
  <c r="T74" i="3"/>
  <c r="U74" i="3" s="1"/>
  <c r="Q75" i="3"/>
  <c r="R75" i="3"/>
  <c r="T75" i="3" s="1"/>
  <c r="S75" i="3"/>
  <c r="Q76" i="3"/>
  <c r="R76" i="3"/>
  <c r="S76" i="3"/>
  <c r="T76" i="3"/>
  <c r="U76" i="3"/>
  <c r="Q77" i="3"/>
  <c r="R77" i="3"/>
  <c r="T77" i="3" s="1"/>
  <c r="S77" i="3"/>
  <c r="Q78" i="3"/>
  <c r="R78" i="3"/>
  <c r="S78" i="3"/>
  <c r="T78" i="3"/>
  <c r="U78" i="3" s="1"/>
  <c r="Q79" i="3"/>
  <c r="R79" i="3"/>
  <c r="T79" i="3" s="1"/>
  <c r="S79" i="3"/>
  <c r="R19" i="3"/>
  <c r="S19" i="3"/>
  <c r="T19" i="3"/>
  <c r="U19" i="3" s="1"/>
  <c r="R20" i="3"/>
  <c r="T20" i="3" s="1"/>
  <c r="S20" i="3"/>
  <c r="R21" i="3"/>
  <c r="S21" i="3"/>
  <c r="T21" i="3"/>
  <c r="U21" i="3"/>
  <c r="R22" i="3"/>
  <c r="T22" i="3" s="1"/>
  <c r="S22" i="3"/>
  <c r="R23" i="3"/>
  <c r="T23" i="3" s="1"/>
  <c r="S23" i="3"/>
  <c r="R5" i="3"/>
  <c r="T5" i="3" s="1"/>
  <c r="S5" i="3"/>
  <c r="R6" i="3"/>
  <c r="S6" i="3"/>
  <c r="T6" i="3"/>
  <c r="U6" i="3" s="1"/>
  <c r="R7" i="3"/>
  <c r="T7" i="3" s="1"/>
  <c r="S7" i="3"/>
  <c r="R8" i="3"/>
  <c r="T8" i="3" s="1"/>
  <c r="S8" i="3"/>
  <c r="R9" i="3"/>
  <c r="S9" i="3"/>
  <c r="T9" i="3"/>
  <c r="U9" i="3"/>
  <c r="R10" i="3"/>
  <c r="T10" i="3" s="1"/>
  <c r="S10" i="3"/>
  <c r="R11" i="3"/>
  <c r="T11" i="3" s="1"/>
  <c r="S11" i="3"/>
  <c r="R12" i="3"/>
  <c r="S12" i="3"/>
  <c r="T12" i="3"/>
  <c r="U12" i="3"/>
  <c r="R13" i="3"/>
  <c r="T13" i="3" s="1"/>
  <c r="S13" i="3"/>
  <c r="R14" i="3"/>
  <c r="S14" i="3"/>
  <c r="T14" i="3"/>
  <c r="U14" i="3" s="1"/>
  <c r="R15" i="3"/>
  <c r="S15" i="3"/>
  <c r="T15" i="3"/>
  <c r="U15" i="3"/>
  <c r="R16" i="3"/>
  <c r="T16" i="3" s="1"/>
  <c r="S16" i="3"/>
  <c r="R17" i="3"/>
  <c r="S17" i="3"/>
  <c r="T17" i="3"/>
  <c r="U17" i="3"/>
  <c r="R18" i="3"/>
  <c r="S18" i="3"/>
  <c r="T18" i="3"/>
  <c r="U18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R4" i="3"/>
  <c r="T4" i="3"/>
  <c r="S4" i="3"/>
  <c r="Y79" i="3"/>
  <c r="X79" i="3"/>
  <c r="W79" i="3"/>
  <c r="Y78" i="3"/>
  <c r="X78" i="3" s="1"/>
  <c r="W78" i="3" s="1"/>
  <c r="Y77" i="3"/>
  <c r="X77" i="3" s="1"/>
  <c r="W77" i="3" s="1"/>
  <c r="Y76" i="3"/>
  <c r="X76" i="3"/>
  <c r="W76" i="3" s="1"/>
  <c r="Y75" i="3"/>
  <c r="X75" i="3"/>
  <c r="W75" i="3" s="1"/>
  <c r="Y74" i="3"/>
  <c r="X74" i="3" s="1"/>
  <c r="W74" i="3" s="1"/>
  <c r="Y73" i="3"/>
  <c r="X73" i="3"/>
  <c r="W73" i="3" s="1"/>
  <c r="Y72" i="3"/>
  <c r="X72" i="3" s="1"/>
  <c r="W72" i="3" s="1"/>
  <c r="Y71" i="3"/>
  <c r="X71" i="3" s="1"/>
  <c r="W71" i="3" s="1"/>
  <c r="Y70" i="3"/>
  <c r="X70" i="3"/>
  <c r="W70" i="3" s="1"/>
  <c r="Y69" i="3"/>
  <c r="X69" i="3"/>
  <c r="W69" i="3" s="1"/>
  <c r="Y68" i="3"/>
  <c r="X68" i="3" s="1"/>
  <c r="W68" i="3" s="1"/>
  <c r="Y67" i="3"/>
  <c r="X67" i="3" s="1"/>
  <c r="W67" i="3" s="1"/>
  <c r="Y66" i="3"/>
  <c r="X66" i="3"/>
  <c r="W66" i="3" s="1"/>
  <c r="Y65" i="3"/>
  <c r="X65" i="3"/>
  <c r="W65" i="3" s="1"/>
  <c r="Y64" i="3"/>
  <c r="X64" i="3" s="1"/>
  <c r="W64" i="3" s="1"/>
  <c r="Y63" i="3"/>
  <c r="X63" i="3" s="1"/>
  <c r="W63" i="3" s="1"/>
  <c r="Y62" i="3"/>
  <c r="X62" i="3"/>
  <c r="W62" i="3" s="1"/>
  <c r="Y61" i="3"/>
  <c r="X61" i="3" s="1"/>
  <c r="W61" i="3" s="1"/>
  <c r="Y60" i="3"/>
  <c r="X60" i="3" s="1"/>
  <c r="W60" i="3" s="1"/>
  <c r="Y59" i="3"/>
  <c r="X59" i="3"/>
  <c r="W59" i="3" s="1"/>
  <c r="Y58" i="3"/>
  <c r="X58" i="3" s="1"/>
  <c r="W58" i="3" s="1"/>
  <c r="Y57" i="3"/>
  <c r="X57" i="3"/>
  <c r="W57" i="3" s="1"/>
  <c r="Y56" i="3"/>
  <c r="X56" i="3"/>
  <c r="W56" i="3" s="1"/>
  <c r="Y55" i="3"/>
  <c r="X55" i="3" s="1"/>
  <c r="W55" i="3" s="1"/>
  <c r="Y54" i="3"/>
  <c r="X54" i="3" s="1"/>
  <c r="W54" i="3" s="1"/>
  <c r="Y53" i="3"/>
  <c r="X53" i="3"/>
  <c r="W53" i="3" s="1"/>
  <c r="Y52" i="3"/>
  <c r="X52" i="3"/>
  <c r="W52" i="3" s="1"/>
  <c r="Y51" i="3"/>
  <c r="X51" i="3" s="1"/>
  <c r="W51" i="3" s="1"/>
  <c r="Y50" i="3"/>
  <c r="X50" i="3"/>
  <c r="W50" i="3" s="1"/>
  <c r="Y49" i="3"/>
  <c r="X49" i="3"/>
  <c r="W49" i="3" s="1"/>
  <c r="Y48" i="3"/>
  <c r="X48" i="3" s="1"/>
  <c r="W48" i="3" s="1"/>
  <c r="Y47" i="3"/>
  <c r="X47" i="3"/>
  <c r="W47" i="3" s="1"/>
  <c r="Y46" i="3"/>
  <c r="X46" i="3" s="1"/>
  <c r="W46" i="3" s="1"/>
  <c r="Y45" i="3"/>
  <c r="X45" i="3" s="1"/>
  <c r="W45" i="3" s="1"/>
  <c r="Y44" i="3"/>
  <c r="X44" i="3"/>
  <c r="W44" i="3" s="1"/>
  <c r="Y43" i="3"/>
  <c r="X43" i="3" s="1"/>
  <c r="W43" i="3" s="1"/>
  <c r="Y42" i="3"/>
  <c r="X42" i="3" s="1"/>
  <c r="W42" i="3" s="1"/>
  <c r="Y41" i="3"/>
  <c r="X41" i="3" s="1"/>
  <c r="W41" i="3" s="1"/>
  <c r="Y40" i="3"/>
  <c r="X40" i="3"/>
  <c r="W40" i="3" s="1"/>
  <c r="Y39" i="3"/>
  <c r="X39" i="3"/>
  <c r="W39" i="3" s="1"/>
  <c r="Y38" i="3"/>
  <c r="X38" i="3"/>
  <c r="W38" i="3" s="1"/>
  <c r="Y37" i="3"/>
  <c r="X37" i="3" s="1"/>
  <c r="W37" i="3" s="1"/>
  <c r="Y36" i="3"/>
  <c r="X36" i="3"/>
  <c r="W36" i="3" s="1"/>
  <c r="Y35" i="3"/>
  <c r="X35" i="3" s="1"/>
  <c r="W35" i="3" s="1"/>
  <c r="Y34" i="3"/>
  <c r="X34" i="3" s="1"/>
  <c r="W34" i="3" s="1"/>
  <c r="Y33" i="3"/>
  <c r="X33" i="3"/>
  <c r="W33" i="3" s="1"/>
  <c r="Y32" i="3"/>
  <c r="X32" i="3" s="1"/>
  <c r="W32" i="3" s="1"/>
  <c r="Y31" i="3"/>
  <c r="X31" i="3" s="1"/>
  <c r="W31" i="3" s="1"/>
  <c r="Y30" i="3"/>
  <c r="X30" i="3"/>
  <c r="W30" i="3" s="1"/>
  <c r="Y29" i="3"/>
  <c r="X29" i="3" s="1"/>
  <c r="W29" i="3" s="1"/>
  <c r="Y28" i="3"/>
  <c r="X28" i="3" s="1"/>
  <c r="W28" i="3" s="1"/>
  <c r="Y27" i="3"/>
  <c r="X27" i="3"/>
  <c r="W27" i="3" s="1"/>
  <c r="Y26" i="3"/>
  <c r="X26" i="3" s="1"/>
  <c r="W26" i="3" s="1"/>
  <c r="Y25" i="3"/>
  <c r="X25" i="3" s="1"/>
  <c r="W25" i="3" s="1"/>
  <c r="Y24" i="3"/>
  <c r="X24" i="3"/>
  <c r="W24" i="3" s="1"/>
  <c r="Y23" i="3"/>
  <c r="X23" i="3" s="1"/>
  <c r="W23" i="3" s="1"/>
  <c r="Y22" i="3"/>
  <c r="X22" i="3" s="1"/>
  <c r="W22" i="3" s="1"/>
  <c r="Y21" i="3"/>
  <c r="X21" i="3" s="1"/>
  <c r="W21" i="3" s="1"/>
  <c r="Y20" i="3"/>
  <c r="X20" i="3"/>
  <c r="W20" i="3" s="1"/>
  <c r="Y19" i="3"/>
  <c r="X19" i="3" s="1"/>
  <c r="W19" i="3" s="1"/>
  <c r="Y18" i="3"/>
  <c r="X18" i="3" s="1"/>
  <c r="W18" i="3" s="1"/>
  <c r="Y17" i="3"/>
  <c r="X17" i="3"/>
  <c r="W17" i="3" s="1"/>
  <c r="Y16" i="3"/>
  <c r="X16" i="3" s="1"/>
  <c r="W16" i="3" s="1"/>
  <c r="Y15" i="3"/>
  <c r="X15" i="3" s="1"/>
  <c r="W15" i="3" s="1"/>
  <c r="Y14" i="3"/>
  <c r="X14" i="3"/>
  <c r="W14" i="3" s="1"/>
  <c r="Y13" i="3"/>
  <c r="X13" i="3" s="1"/>
  <c r="W13" i="3" s="1"/>
  <c r="Y12" i="3"/>
  <c r="X12" i="3" s="1"/>
  <c r="W12" i="3" s="1"/>
  <c r="Y11" i="3"/>
  <c r="X11" i="3"/>
  <c r="W11" i="3" s="1"/>
  <c r="Y10" i="3"/>
  <c r="X10" i="3" s="1"/>
  <c r="W10" i="3" s="1"/>
  <c r="Y9" i="3"/>
  <c r="X9" i="3" s="1"/>
  <c r="W9" i="3" s="1"/>
  <c r="Y8" i="3"/>
  <c r="X8" i="3"/>
  <c r="W8" i="3" s="1"/>
  <c r="Y7" i="3"/>
  <c r="X7" i="3" s="1"/>
  <c r="W7" i="3" s="1"/>
  <c r="Y6" i="3"/>
  <c r="X6" i="3" s="1"/>
  <c r="W6" i="3" s="1"/>
  <c r="Y5" i="3"/>
  <c r="X5" i="3" s="1"/>
  <c r="W5" i="3" s="1"/>
  <c r="Y4" i="3"/>
  <c r="X4" i="3"/>
  <c r="W4" i="3" s="1"/>
  <c r="AD3" i="3"/>
  <c r="N3" i="3"/>
  <c r="M3" i="3"/>
  <c r="L3" i="3"/>
  <c r="K3" i="3"/>
  <c r="J3" i="3"/>
  <c r="I3" i="3"/>
  <c r="U53" i="3" l="1"/>
  <c r="U25" i="3"/>
  <c r="U61" i="3"/>
  <c r="U59" i="3"/>
  <c r="U29" i="3"/>
  <c r="U27" i="3"/>
  <c r="U55" i="3"/>
  <c r="U33" i="3"/>
  <c r="U69" i="3"/>
  <c r="U67" i="3"/>
  <c r="U37" i="3"/>
  <c r="U35" i="3"/>
  <c r="U63" i="3"/>
  <c r="U73" i="3"/>
  <c r="U71" i="3"/>
  <c r="U41" i="3"/>
  <c r="U39" i="3"/>
  <c r="U77" i="3"/>
  <c r="U75" i="3"/>
  <c r="U45" i="3"/>
  <c r="U43" i="3"/>
  <c r="U51" i="3"/>
  <c r="U57" i="3"/>
  <c r="U65" i="3"/>
  <c r="U31" i="3"/>
  <c r="U79" i="3"/>
  <c r="U49" i="3"/>
  <c r="U47" i="3"/>
  <c r="U23" i="3"/>
  <c r="U20" i="3"/>
  <c r="U22" i="3"/>
  <c r="U13" i="3"/>
  <c r="U7" i="3"/>
  <c r="U11" i="3"/>
  <c r="U10" i="3"/>
  <c r="U8" i="3"/>
  <c r="U16" i="3"/>
  <c r="U5" i="3"/>
  <c r="U4" i="3"/>
  <c r="Q4" i="3"/>
  <c r="X3" i="3"/>
  <c r="W3" i="3" s="1"/>
  <c r="Q3" i="3" l="1"/>
  <c r="R3" i="3"/>
  <c r="S3" i="3"/>
  <c r="T3" i="3"/>
  <c r="U3" i="3" l="1"/>
  <c r="V3" i="3"/>
  <c r="O3" i="3" s="1"/>
</calcChain>
</file>

<file path=xl/sharedStrings.xml><?xml version="1.0" encoding="utf-8"?>
<sst xmlns="http://schemas.openxmlformats.org/spreadsheetml/2006/main" count="211" uniqueCount="86">
  <si>
    <t>進軍加速Ⅲ</t>
    <rPh sb="0" eb="2">
      <t>シングン</t>
    </rPh>
    <rPh sb="2" eb="4">
      <t>カソク</t>
    </rPh>
    <phoneticPr fontId="1"/>
  </si>
  <si>
    <t>研究内容</t>
    <rPh sb="0" eb="2">
      <t>ケンキュウ</t>
    </rPh>
    <rPh sb="2" eb="4">
      <t>ナイヨウ</t>
    </rPh>
    <phoneticPr fontId="1"/>
  </si>
  <si>
    <t>レベル</t>
    <phoneticPr fontId="1"/>
  </si>
  <si>
    <t>採取進軍速度Ⅳ</t>
    <rPh sb="0" eb="2">
      <t>サイシュ</t>
    </rPh>
    <rPh sb="2" eb="4">
      <t>シングン</t>
    </rPh>
    <rPh sb="4" eb="6">
      <t>ソクド</t>
    </rPh>
    <phoneticPr fontId="1"/>
  </si>
  <si>
    <t>編成ストックⅡ</t>
    <rPh sb="0" eb="2">
      <t>ヘンセイ</t>
    </rPh>
    <phoneticPr fontId="1"/>
  </si>
  <si>
    <t>資源供給加速Ⅲ</t>
    <rPh sb="0" eb="2">
      <t>シゲン</t>
    </rPh>
    <rPh sb="2" eb="4">
      <t>キョウキュウ</t>
    </rPh>
    <rPh sb="4" eb="6">
      <t>カソク</t>
    </rPh>
    <phoneticPr fontId="1"/>
  </si>
  <si>
    <t>応急術Ⅱ</t>
    <rPh sb="0" eb="2">
      <t>オウキュウ</t>
    </rPh>
    <rPh sb="2" eb="3">
      <t>ジュツ</t>
    </rPh>
    <phoneticPr fontId="1"/>
  </si>
  <si>
    <t>資源供給量Ⅲ</t>
    <rPh sb="0" eb="2">
      <t>シゲン</t>
    </rPh>
    <rPh sb="2" eb="4">
      <t>キョウキュウ</t>
    </rPh>
    <rPh sb="4" eb="5">
      <t>リョウ</t>
    </rPh>
    <phoneticPr fontId="1"/>
  </si>
  <si>
    <t>医療所容量Ⅲ</t>
    <rPh sb="0" eb="2">
      <t>イリョウ</t>
    </rPh>
    <rPh sb="2" eb="3">
      <t>ジョ</t>
    </rPh>
    <rPh sb="3" eb="5">
      <t>ヨウリョウ</t>
    </rPh>
    <phoneticPr fontId="1"/>
  </si>
  <si>
    <t>月晶工房</t>
    <rPh sb="0" eb="1">
      <t>ツキ</t>
    </rPh>
    <rPh sb="1" eb="2">
      <t>アキラ</t>
    </rPh>
    <rPh sb="2" eb="4">
      <t>コウボウ</t>
    </rPh>
    <phoneticPr fontId="1"/>
  </si>
  <si>
    <t>条件</t>
    <rPh sb="0" eb="2">
      <t>ジョウケン</t>
    </rPh>
    <phoneticPr fontId="1"/>
  </si>
  <si>
    <t>資源</t>
    <rPh sb="0" eb="2">
      <t>シゲン</t>
    </rPh>
    <phoneticPr fontId="1"/>
  </si>
  <si>
    <t>時間</t>
    <rPh sb="0" eb="2">
      <t>ジカン</t>
    </rPh>
    <phoneticPr fontId="1"/>
  </si>
  <si>
    <t>食糧</t>
    <rPh sb="0" eb="2">
      <t>ショクリョウ</t>
    </rPh>
    <phoneticPr fontId="1"/>
  </si>
  <si>
    <t>石材</t>
    <rPh sb="0" eb="2">
      <t>セキザイ</t>
    </rPh>
    <phoneticPr fontId="1"/>
  </si>
  <si>
    <t>木材</t>
    <rPh sb="0" eb="2">
      <t>モクザイ</t>
    </rPh>
    <phoneticPr fontId="1"/>
  </si>
  <si>
    <t>鉱石</t>
    <rPh sb="0" eb="2">
      <t>コウセキ</t>
    </rPh>
    <phoneticPr fontId="1"/>
  </si>
  <si>
    <t>ゴールド</t>
    <phoneticPr fontId="1"/>
  </si>
  <si>
    <t>研究秘典</t>
    <rPh sb="0" eb="2">
      <t>ケンキュウ</t>
    </rPh>
    <rPh sb="2" eb="3">
      <t>ヒ</t>
    </rPh>
    <rPh sb="3" eb="4">
      <t>テン</t>
    </rPh>
    <phoneticPr fontId="1"/>
  </si>
  <si>
    <t>アカデミー25</t>
    <phoneticPr fontId="1"/>
  </si>
  <si>
    <t>2d 22:11:00</t>
  </si>
  <si>
    <t>3d 13:13:00</t>
  </si>
  <si>
    <t>4d 04:15:00</t>
  </si>
  <si>
    <t>5d 00:18:00</t>
  </si>
  <si>
    <t>6d 16:24:00</t>
  </si>
  <si>
    <t>8d 18:31:00</t>
  </si>
  <si>
    <t>12d 12:44:00</t>
  </si>
  <si>
    <t>17d 13:01:00</t>
  </si>
  <si>
    <t>22d 23:20:00</t>
  </si>
  <si>
    <t>秒</t>
    <rPh sb="0" eb="1">
      <t>ビョウ</t>
    </rPh>
    <phoneticPr fontId="1"/>
  </si>
  <si>
    <t>分</t>
    <rPh sb="0" eb="1">
      <t>フン</t>
    </rPh>
    <phoneticPr fontId="1"/>
  </si>
  <si>
    <t>総時間(秒)</t>
    <rPh sb="0" eb="1">
      <t>ソウ</t>
    </rPh>
    <rPh sb="1" eb="3">
      <t>ジカン</t>
    </rPh>
    <rPh sb="4" eb="5">
      <t>ビョウ</t>
    </rPh>
    <phoneticPr fontId="1"/>
  </si>
  <si>
    <t>日</t>
    <rPh sb="0" eb="1">
      <t>ヒ</t>
    </rPh>
    <phoneticPr fontId="1"/>
  </si>
  <si>
    <t>1d 07:54:00</t>
  </si>
  <si>
    <t>1d 14:44:00</t>
  </si>
  <si>
    <t>1d 21:34:00</t>
  </si>
  <si>
    <t>2d 06:41:00</t>
  </si>
  <si>
    <t>3d 00:55:00</t>
  </si>
  <si>
    <t>3d 23:42:00</t>
  </si>
  <si>
    <t>5d 16:42:00</t>
  </si>
  <si>
    <t>7d 23:23:00</t>
  </si>
  <si>
    <t>10d 10:37:00</t>
  </si>
  <si>
    <t>研究ﾌﾞｰｽﾄ
換算後</t>
    <rPh sb="0" eb="2">
      <t>ケンキュウ</t>
    </rPh>
    <rPh sb="8" eb="10">
      <t>カンサン</t>
    </rPh>
    <rPh sb="10" eb="11">
      <t>ゴ</t>
    </rPh>
    <phoneticPr fontId="1"/>
  </si>
  <si>
    <t>ヘルプ30後</t>
    <rPh sb="5" eb="6">
      <t>ゴ</t>
    </rPh>
    <phoneticPr fontId="1"/>
  </si>
  <si>
    <t>元時間</t>
    <rPh sb="0" eb="1">
      <t>モト</t>
    </rPh>
    <rPh sb="1" eb="3">
      <t>ジカン</t>
    </rPh>
    <phoneticPr fontId="1"/>
  </si>
  <si>
    <t>ﾁｪｯｸ</t>
    <phoneticPr fontId="1"/>
  </si>
  <si>
    <t>進軍加速Ⅲ8</t>
    <rPh sb="0" eb="2">
      <t>シングン</t>
    </rPh>
    <rPh sb="2" eb="4">
      <t>カソク</t>
    </rPh>
    <phoneticPr fontId="1"/>
  </si>
  <si>
    <t>進軍加速Ⅲ9</t>
    <rPh sb="0" eb="2">
      <t>シングン</t>
    </rPh>
    <rPh sb="2" eb="4">
      <t>カソク</t>
    </rPh>
    <phoneticPr fontId="1"/>
  </si>
  <si>
    <t>進軍加速Ⅲ10</t>
    <rPh sb="0" eb="2">
      <t>シングン</t>
    </rPh>
    <rPh sb="2" eb="4">
      <t>カソク</t>
    </rPh>
    <phoneticPr fontId="1"/>
  </si>
  <si>
    <t>進軍加速Ⅲ1</t>
    <rPh sb="0" eb="2">
      <t>シングン</t>
    </rPh>
    <rPh sb="2" eb="4">
      <t>カソク</t>
    </rPh>
    <phoneticPr fontId="1"/>
  </si>
  <si>
    <t>進軍加速Ⅲ3</t>
    <rPh sb="0" eb="2">
      <t>シングン</t>
    </rPh>
    <rPh sb="2" eb="4">
      <t>カソク</t>
    </rPh>
    <phoneticPr fontId="1"/>
  </si>
  <si>
    <t>効果
(累計)</t>
    <rPh sb="0" eb="2">
      <t>コウカ</t>
    </rPh>
    <rPh sb="4" eb="6">
      <t>ルイケイ</t>
    </rPh>
    <phoneticPr fontId="1"/>
  </si>
  <si>
    <t>上昇
パワー</t>
    <rPh sb="0" eb="2">
      <t>ジョウショウ</t>
    </rPh>
    <phoneticPr fontId="1"/>
  </si>
  <si>
    <t>11d 23:56:00</t>
  </si>
  <si>
    <t>24d 15:52:00</t>
  </si>
  <si>
    <t>37d 07:47:00</t>
  </si>
  <si>
    <t>67d 23:37:00</t>
  </si>
  <si>
    <t>129d 07:15:00</t>
  </si>
  <si>
    <t>1d 01:31:00</t>
  </si>
  <si>
    <t>3d 17:19:00</t>
  </si>
  <si>
    <t>4d 12:27:00</t>
  </si>
  <si>
    <t>5d 07:35:00</t>
  </si>
  <si>
    <t>6d 09:06:00</t>
  </si>
  <si>
    <t>8d 12:08:00</t>
  </si>
  <si>
    <t>11d 03:55:00</t>
  </si>
  <si>
    <t>15d 22:45:00</t>
  </si>
  <si>
    <t>22d 07:50:00</t>
  </si>
  <si>
    <t>29d 05:41:00</t>
  </si>
  <si>
    <t>1d 08:49:00</t>
  </si>
  <si>
    <t>4d 18:50:00</t>
  </si>
  <si>
    <t>5d 19:26:00</t>
  </si>
  <si>
    <t>6d 20:02:00</t>
  </si>
  <si>
    <t>8d 04:51:00</t>
  </si>
  <si>
    <t>10d 22:27:00</t>
  </si>
  <si>
    <t>14d 08:28:00</t>
  </si>
  <si>
    <t>20d 12:06:00</t>
  </si>
  <si>
    <t>28d 16:56:00</t>
  </si>
  <si>
    <t>37d 14:10:00</t>
  </si>
  <si>
    <t>兵舎拡大Ⅲ4</t>
    <rPh sb="0" eb="2">
      <t>ヘイシャ</t>
    </rPh>
    <rPh sb="2" eb="4">
      <t>カクダイ</t>
    </rPh>
    <phoneticPr fontId="1"/>
  </si>
  <si>
    <t>医療所容量Ⅲ4</t>
    <rPh sb="0" eb="2">
      <t>イリョウ</t>
    </rPh>
    <rPh sb="2" eb="3">
      <t>ジョ</t>
    </rPh>
    <rPh sb="3" eb="5">
      <t>ヨウリョウ</t>
    </rPh>
    <phoneticPr fontId="1"/>
  </si>
  <si>
    <t>兵舎拡大Ⅲ</t>
    <rPh sb="0" eb="2">
      <t>ヘイシャ</t>
    </rPh>
    <rPh sb="2" eb="4">
      <t>カクダイ</t>
    </rPh>
    <phoneticPr fontId="1"/>
  </si>
  <si>
    <t>アンロック</t>
    <phoneticPr fontId="1"/>
  </si>
  <si>
    <t>13d 05:00:00</t>
    <phoneticPr fontId="1"/>
  </si>
  <si>
    <t>ブースト
ヘルプ後
最終時間</t>
    <rPh sb="8" eb="9">
      <t>ゴ</t>
    </rPh>
    <rPh sb="10" eb="12">
      <t>サイシュウ</t>
    </rPh>
    <rPh sb="12" eb="14">
      <t>ジカン</t>
    </rPh>
    <phoneticPr fontId="1"/>
  </si>
  <si>
    <t>↓研究速度↓
↓ 入れる↓</t>
    <rPh sb="1" eb="3">
      <t>ケンキュウ</t>
    </rPh>
    <rPh sb="3" eb="5">
      <t>ソクド</t>
    </rPh>
    <rPh sb="9" eb="10">
      <t>イ</t>
    </rPh>
    <phoneticPr fontId="1"/>
  </si>
  <si>
    <t>集計用→→→</t>
    <rPh sb="0" eb="3">
      <t>シュウケイヨウ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</si>
</sst>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0_ "/>
    <numFmt numFmtId="182" formatCode="0_);[Red]\(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8" fontId="0" fillId="2" borderId="3" xfId="0" applyNumberFormat="1" applyFill="1" applyBorder="1">
      <alignment vertical="center"/>
    </xf>
    <xf numFmtId="176" fontId="0" fillId="3" borderId="4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0" fontId="0" fillId="0" borderId="9" xfId="0" applyBorder="1">
      <alignment vertical="center"/>
    </xf>
    <xf numFmtId="10" fontId="0" fillId="0" borderId="9" xfId="0" applyNumberFormat="1" applyBorder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21" fontId="0" fillId="0" borderId="9" xfId="0" applyNumberFormat="1" applyBorder="1" applyAlignment="1">
      <alignment horizontal="right" vertical="center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0" fontId="0" fillId="0" borderId="9" xfId="0" applyBorder="1" applyAlignment="1">
      <alignment horizontal="right" vertical="center"/>
    </xf>
    <xf numFmtId="3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9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3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0" fontId="0" fillId="0" borderId="11" xfId="0" applyNumberFormat="1" applyBorder="1">
      <alignment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1" fontId="0" fillId="0" borderId="11" xfId="0" applyNumberForma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0" fillId="0" borderId="11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NumberForma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9" xfId="0" applyFont="1" applyBorder="1">
      <alignment vertical="center"/>
    </xf>
    <xf numFmtId="177" fontId="2" fillId="0" borderId="9" xfId="0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3" xfId="0" applyNumberFormat="1" applyBorder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3" borderId="13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7" fontId="0" fillId="0" borderId="13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182" fontId="0" fillId="0" borderId="3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9CBF-B53B-4C9C-AFF7-7211F54A09F4}">
  <dimension ref="A1:AD83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RowHeight="18.75" outlineLevelCol="1" x14ac:dyDescent="0.4"/>
  <cols>
    <col min="1" max="1" width="13" bestFit="1" customWidth="1"/>
    <col min="2" max="2" width="5.5" style="5" bestFit="1" customWidth="1"/>
    <col min="3" max="3" width="17.25" bestFit="1" customWidth="1"/>
    <col min="4" max="4" width="7.125" bestFit="1" customWidth="1"/>
    <col min="5" max="5" width="13.125" style="60" bestFit="1" customWidth="1"/>
    <col min="6" max="6" width="14.125" style="60" bestFit="1" customWidth="1"/>
    <col min="7" max="7" width="12.125" style="60" bestFit="1" customWidth="1"/>
    <col min="8" max="8" width="11" style="61" bestFit="1" customWidth="1"/>
    <col min="9" max="13" width="10.625" style="62" customWidth="1"/>
    <col min="14" max="14" width="9" style="62"/>
    <col min="15" max="15" width="19.875" style="63" bestFit="1" customWidth="1"/>
    <col min="16" max="16" width="13.5" style="64" hidden="1" customWidth="1" outlineLevel="1"/>
    <col min="17" max="22" width="13.5" style="79" hidden="1" customWidth="1" outlineLevel="1"/>
    <col min="23" max="23" width="11.125" style="61" hidden="1" customWidth="1" outlineLevel="1"/>
    <col min="24" max="24" width="10.25" style="61" hidden="1" customWidth="1" outlineLevel="1"/>
    <col min="25" max="25" width="10.5" style="65" hidden="1" customWidth="1" outlineLevel="1"/>
    <col min="26" max="29" width="5.625" style="65" hidden="1" customWidth="1" outlineLevel="1"/>
    <col min="30" max="30" width="9.5" style="65" bestFit="1" customWidth="1" collapsed="1"/>
  </cols>
  <sheetData>
    <row r="1" spans="1:30" ht="35.1" customHeight="1" x14ac:dyDescent="0.4">
      <c r="A1" s="6" t="s">
        <v>84</v>
      </c>
      <c r="B1" s="70" t="s">
        <v>45</v>
      </c>
      <c r="C1" s="67" t="s">
        <v>1</v>
      </c>
      <c r="D1" s="74" t="s">
        <v>2</v>
      </c>
      <c r="E1" s="67" t="s">
        <v>10</v>
      </c>
      <c r="F1" s="67"/>
      <c r="G1" s="67"/>
      <c r="H1" s="75" t="s">
        <v>51</v>
      </c>
      <c r="I1" s="72" t="s">
        <v>11</v>
      </c>
      <c r="J1" s="72"/>
      <c r="K1" s="72"/>
      <c r="L1" s="72"/>
      <c r="M1" s="72"/>
      <c r="N1" s="72"/>
      <c r="O1" s="76" t="s">
        <v>83</v>
      </c>
      <c r="P1" s="67" t="s">
        <v>44</v>
      </c>
      <c r="Q1" s="77"/>
      <c r="R1" s="77"/>
      <c r="S1" s="77"/>
      <c r="T1" s="77"/>
      <c r="U1" s="77"/>
      <c r="V1" s="77"/>
      <c r="W1" s="72" t="s">
        <v>43</v>
      </c>
      <c r="X1" s="73" t="s">
        <v>42</v>
      </c>
      <c r="Y1" s="68" t="s">
        <v>31</v>
      </c>
      <c r="Z1" s="68" t="s">
        <v>32</v>
      </c>
      <c r="AA1" s="68" t="s">
        <v>12</v>
      </c>
      <c r="AB1" s="68" t="s">
        <v>30</v>
      </c>
      <c r="AC1" s="68" t="s">
        <v>29</v>
      </c>
      <c r="AD1" s="69" t="s">
        <v>52</v>
      </c>
    </row>
    <row r="2" spans="1:30" ht="35.1" customHeight="1" thickBot="1" x14ac:dyDescent="0.45">
      <c r="A2" s="7"/>
      <c r="B2" s="70"/>
      <c r="C2" s="67"/>
      <c r="D2" s="74"/>
      <c r="E2" s="67"/>
      <c r="F2" s="67"/>
      <c r="G2" s="67"/>
      <c r="H2" s="75"/>
      <c r="I2" s="66" t="s">
        <v>13</v>
      </c>
      <c r="J2" s="66" t="s">
        <v>14</v>
      </c>
      <c r="K2" s="66" t="s">
        <v>15</v>
      </c>
      <c r="L2" s="66" t="s">
        <v>16</v>
      </c>
      <c r="M2" s="66" t="s">
        <v>17</v>
      </c>
      <c r="N2" s="66" t="s">
        <v>18</v>
      </c>
      <c r="O2" s="76"/>
      <c r="P2" s="67"/>
      <c r="Q2" s="77" t="s">
        <v>32</v>
      </c>
      <c r="R2" s="77"/>
      <c r="S2" s="77" t="s">
        <v>12</v>
      </c>
      <c r="T2" s="77"/>
      <c r="U2" s="77" t="s">
        <v>30</v>
      </c>
      <c r="V2" s="77" t="s">
        <v>29</v>
      </c>
      <c r="W2" s="72"/>
      <c r="X2" s="73"/>
      <c r="Y2" s="68"/>
      <c r="Z2" s="68"/>
      <c r="AA2" s="68"/>
      <c r="AB2" s="68"/>
      <c r="AC2" s="68"/>
      <c r="AD2" s="69"/>
    </row>
    <row r="3" spans="1:30" s="3" customFormat="1" ht="35.1" customHeight="1" thickTop="1" thickBot="1" x14ac:dyDescent="0.45">
      <c r="A3" s="12"/>
      <c r="B3" s="12"/>
      <c r="C3" s="71" t="s">
        <v>85</v>
      </c>
      <c r="D3" s="71"/>
      <c r="E3" s="71"/>
      <c r="F3" s="71"/>
      <c r="G3" s="71"/>
      <c r="H3" s="71"/>
      <c r="I3" s="8">
        <f t="shared" ref="I3:N3" si="0">SUMIF($B:$B,"〇",I:I)</f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23" t="str">
        <f>Q3&amp;"日"&amp;S3&amp;"時間"&amp;U3&amp;"分"&amp;V3&amp;"秒"</f>
        <v>0日0時間0分0秒</v>
      </c>
      <c r="P3" s="9"/>
      <c r="Q3" s="78">
        <f t="shared" ref="Q3" si="1">IF(W3&lt;=86400,0,ROUNDDOWN(W3/86400,0))</f>
        <v>0</v>
      </c>
      <c r="R3" s="78">
        <f>(MOD(W3,86400))</f>
        <v>0</v>
      </c>
      <c r="S3" s="78">
        <f t="shared" ref="S3" si="2">IF(W3&lt;=3600,0,ROUNDDOWN((MOD(W3,86400)/3600),0))</f>
        <v>0</v>
      </c>
      <c r="T3" s="78">
        <f t="shared" ref="T3" si="3">IF(W3&lt;=3600,0,MOD(R3,3600))</f>
        <v>0</v>
      </c>
      <c r="U3" s="78">
        <f t="shared" ref="U3" si="4">IF(W3&lt;=60,0,ROUNDDOWN((T3/60),0))</f>
        <v>0</v>
      </c>
      <c r="V3" s="78">
        <f>ROUNDDOWN(MOD(T3,60),0)</f>
        <v>0</v>
      </c>
      <c r="W3" s="25">
        <f>X3*0.74</f>
        <v>0</v>
      </c>
      <c r="X3" s="10">
        <f>SUMIF($B:$B,"〇",X:X)</f>
        <v>0</v>
      </c>
      <c r="Y3" s="11"/>
      <c r="Z3" s="11"/>
      <c r="AA3" s="11"/>
      <c r="AB3" s="11"/>
      <c r="AC3" s="11"/>
      <c r="AD3" s="10">
        <f>SUMIF($B:$B,"〇",AD:AD)</f>
        <v>0</v>
      </c>
    </row>
    <row r="4" spans="1:30" ht="19.5" thickTop="1" x14ac:dyDescent="0.4">
      <c r="A4" s="13"/>
      <c r="B4" s="14"/>
      <c r="C4" s="13" t="s">
        <v>0</v>
      </c>
      <c r="D4" s="13">
        <v>1</v>
      </c>
      <c r="E4" s="20" t="s">
        <v>19</v>
      </c>
      <c r="F4" s="20"/>
      <c r="G4" s="20"/>
      <c r="H4" s="21">
        <v>5.0000000000000001E-3</v>
      </c>
      <c r="I4" s="22">
        <v>12531</v>
      </c>
      <c r="J4" s="22">
        <v>10443</v>
      </c>
      <c r="K4" s="22">
        <v>10443</v>
      </c>
      <c r="L4" s="22">
        <v>7658</v>
      </c>
      <c r="M4" s="22">
        <v>12234</v>
      </c>
      <c r="N4" s="22">
        <v>1</v>
      </c>
      <c r="O4" s="23" t="str">
        <f>Q4&amp;"日"&amp;S4&amp;"時間"&amp;U4&amp;"分"&amp;V4&amp;"秒"</f>
        <v>0日6時間44分46秒</v>
      </c>
      <c r="P4" s="24">
        <v>0.37986111111111115</v>
      </c>
      <c r="Q4" s="78">
        <f t="shared" ref="Q4:Q67" si="5">IF(W4&lt;=86400,0,ROUNDDOWN(W4/86400,0))</f>
        <v>0</v>
      </c>
      <c r="R4" s="78">
        <f>(MOD(W4,86400))</f>
        <v>24286.799999999999</v>
      </c>
      <c r="S4" s="78">
        <f t="shared" ref="S4:S5" si="6">IF(W4&lt;=3600,0,ROUNDDOWN((MOD(W4,86400)/3600),0))</f>
        <v>6</v>
      </c>
      <c r="T4" s="78">
        <f t="shared" ref="T4:T5" si="7">IF(W4&lt;=3600,0,MOD(R4,3600))</f>
        <v>2686.7999999999993</v>
      </c>
      <c r="U4" s="78">
        <f t="shared" ref="U4:U5" si="8">IF(W4&lt;=60,0,ROUNDDOWN((T4/60),0))</f>
        <v>44</v>
      </c>
      <c r="V4" s="78">
        <f t="shared" ref="V4:V67" si="9">ROUNDDOWN(MOD(T4,60),0)</f>
        <v>46</v>
      </c>
      <c r="W4" s="25">
        <f>X4*0.74</f>
        <v>24286.799999999999</v>
      </c>
      <c r="X4" s="25">
        <f>Y4/($A$2/100+1)</f>
        <v>32820</v>
      </c>
      <c r="Y4" s="26">
        <f>AC4+(AB4*60)+(AA4*60*60)+(Z4*24*60*60)</f>
        <v>32820</v>
      </c>
      <c r="Z4" s="26">
        <v>0</v>
      </c>
      <c r="AA4" s="26">
        <v>9</v>
      </c>
      <c r="AB4" s="26">
        <v>7</v>
      </c>
      <c r="AC4" s="26">
        <v>0</v>
      </c>
      <c r="AD4" s="26">
        <v>3423</v>
      </c>
    </row>
    <row r="5" spans="1:30" x14ac:dyDescent="0.4">
      <c r="A5" s="13"/>
      <c r="B5" s="14"/>
      <c r="C5" s="13" t="s">
        <v>0</v>
      </c>
      <c r="D5" s="13">
        <v>2</v>
      </c>
      <c r="E5" s="20" t="s">
        <v>19</v>
      </c>
      <c r="F5" s="20"/>
      <c r="G5" s="20"/>
      <c r="H5" s="27">
        <v>0.01</v>
      </c>
      <c r="I5" s="22">
        <v>43858</v>
      </c>
      <c r="J5" s="22">
        <v>36546</v>
      </c>
      <c r="K5" s="22">
        <v>36546</v>
      </c>
      <c r="L5" s="22">
        <v>26802</v>
      </c>
      <c r="M5" s="22">
        <v>42824</v>
      </c>
      <c r="N5" s="22">
        <v>1</v>
      </c>
      <c r="O5" s="23" t="str">
        <f t="shared" ref="O5:O68" si="10">Q5&amp;"日"&amp;S5&amp;"時間"&amp;U5&amp;"分"&amp;V5&amp;"秒"</f>
        <v>0日23時間36分21秒</v>
      </c>
      <c r="P5" s="28" t="s">
        <v>33</v>
      </c>
      <c r="Q5" s="78">
        <f t="shared" si="5"/>
        <v>0</v>
      </c>
      <c r="R5" s="78">
        <f t="shared" ref="R5:R18" si="11">(MOD(W5,86400))</f>
        <v>84981.6</v>
      </c>
      <c r="S5" s="78">
        <f t="shared" ref="S5:S19" si="12">IF(W5&lt;=3600,0,ROUNDDOWN((MOD(W5,86400)/3600),0))</f>
        <v>23</v>
      </c>
      <c r="T5" s="78">
        <f t="shared" ref="T5:T19" si="13">IF(W5&lt;=3600,0,MOD(R5,3600))</f>
        <v>2181.6000000000058</v>
      </c>
      <c r="U5" s="78">
        <f t="shared" ref="U5:U19" si="14">IF(W5&lt;=60,0,ROUNDDOWN((T5/60),0))</f>
        <v>36</v>
      </c>
      <c r="V5" s="78">
        <f t="shared" si="9"/>
        <v>21</v>
      </c>
      <c r="W5" s="25">
        <f t="shared" ref="W5:W68" si="15">X5*0.74</f>
        <v>84981.6</v>
      </c>
      <c r="X5" s="25">
        <f t="shared" ref="X5:X68" si="16">Y5/($A$2/100+1)</f>
        <v>114840</v>
      </c>
      <c r="Y5" s="26">
        <f t="shared" ref="Y5:Y68" si="17">AC5+(AB5*60)+(AA5*60*60)+(Z5*24*60*60)</f>
        <v>114840</v>
      </c>
      <c r="Z5" s="26">
        <v>1</v>
      </c>
      <c r="AA5" s="26">
        <v>7</v>
      </c>
      <c r="AB5" s="26">
        <v>54</v>
      </c>
      <c r="AC5" s="26">
        <v>0</v>
      </c>
      <c r="AD5" s="29">
        <v>11456</v>
      </c>
    </row>
    <row r="6" spans="1:30" x14ac:dyDescent="0.4">
      <c r="A6" s="13"/>
      <c r="B6" s="14"/>
      <c r="C6" s="13" t="s">
        <v>0</v>
      </c>
      <c r="D6" s="13">
        <v>3</v>
      </c>
      <c r="E6" s="20" t="s">
        <v>19</v>
      </c>
      <c r="F6" s="20"/>
      <c r="G6" s="20"/>
      <c r="H6" s="21">
        <v>1.5E-3</v>
      </c>
      <c r="I6" s="22">
        <v>53256</v>
      </c>
      <c r="J6" s="22">
        <v>44380</v>
      </c>
      <c r="K6" s="22">
        <v>44380</v>
      </c>
      <c r="L6" s="22">
        <v>32526</v>
      </c>
      <c r="M6" s="22">
        <v>52000</v>
      </c>
      <c r="N6" s="22">
        <v>2</v>
      </c>
      <c r="O6" s="23" t="str">
        <f t="shared" si="10"/>
        <v>1日4時間39分45秒</v>
      </c>
      <c r="P6" s="28" t="s">
        <v>34</v>
      </c>
      <c r="Q6" s="78">
        <f t="shared" si="5"/>
        <v>1</v>
      </c>
      <c r="R6" s="78">
        <f t="shared" si="11"/>
        <v>16785.600000000006</v>
      </c>
      <c r="S6" s="78">
        <f t="shared" si="12"/>
        <v>4</v>
      </c>
      <c r="T6" s="78">
        <f t="shared" si="13"/>
        <v>2385.6000000000058</v>
      </c>
      <c r="U6" s="78">
        <f t="shared" si="14"/>
        <v>39</v>
      </c>
      <c r="V6" s="78">
        <f t="shared" si="9"/>
        <v>45</v>
      </c>
      <c r="W6" s="25">
        <f t="shared" si="15"/>
        <v>103185.60000000001</v>
      </c>
      <c r="X6" s="25">
        <f t="shared" si="16"/>
        <v>139440</v>
      </c>
      <c r="Y6" s="26">
        <f t="shared" si="17"/>
        <v>139440</v>
      </c>
      <c r="Z6" s="26">
        <v>1</v>
      </c>
      <c r="AA6" s="26">
        <v>14</v>
      </c>
      <c r="AB6" s="26">
        <v>44</v>
      </c>
      <c r="AC6" s="26">
        <v>0</v>
      </c>
      <c r="AD6" s="29">
        <v>14373</v>
      </c>
    </row>
    <row r="7" spans="1:30" x14ac:dyDescent="0.4">
      <c r="A7" s="13"/>
      <c r="B7" s="14"/>
      <c r="C7" s="13" t="s">
        <v>0</v>
      </c>
      <c r="D7" s="13">
        <v>4</v>
      </c>
      <c r="E7" s="20" t="s">
        <v>19</v>
      </c>
      <c r="F7" s="20"/>
      <c r="G7" s="20"/>
      <c r="H7" s="27">
        <v>0.02</v>
      </c>
      <c r="I7" s="22">
        <v>62654</v>
      </c>
      <c r="J7" s="22">
        <v>52212</v>
      </c>
      <c r="K7" s="22">
        <v>52212</v>
      </c>
      <c r="L7" s="22">
        <v>38289</v>
      </c>
      <c r="M7" s="22">
        <v>61177</v>
      </c>
      <c r="N7" s="22">
        <v>2</v>
      </c>
      <c r="O7" s="23" t="str">
        <f t="shared" si="10"/>
        <v>1日9時間43分9秒</v>
      </c>
      <c r="P7" s="28" t="s">
        <v>35</v>
      </c>
      <c r="Q7" s="78">
        <f t="shared" si="5"/>
        <v>1</v>
      </c>
      <c r="R7" s="78">
        <f t="shared" si="11"/>
        <v>34989.600000000006</v>
      </c>
      <c r="S7" s="78">
        <f t="shared" si="12"/>
        <v>9</v>
      </c>
      <c r="T7" s="78">
        <f t="shared" si="13"/>
        <v>2589.6000000000058</v>
      </c>
      <c r="U7" s="78">
        <f t="shared" si="14"/>
        <v>43</v>
      </c>
      <c r="V7" s="78">
        <f t="shared" si="9"/>
        <v>9</v>
      </c>
      <c r="W7" s="25">
        <f t="shared" si="15"/>
        <v>121389.6</v>
      </c>
      <c r="X7" s="25">
        <f t="shared" si="16"/>
        <v>164040</v>
      </c>
      <c r="Y7" s="26">
        <f t="shared" si="17"/>
        <v>164040</v>
      </c>
      <c r="Z7" s="26">
        <v>1</v>
      </c>
      <c r="AA7" s="26">
        <v>21</v>
      </c>
      <c r="AB7" s="26">
        <v>34</v>
      </c>
      <c r="AC7" s="26">
        <v>0</v>
      </c>
      <c r="AD7" s="29">
        <v>17283</v>
      </c>
    </row>
    <row r="8" spans="1:30" x14ac:dyDescent="0.4">
      <c r="A8" s="13"/>
      <c r="B8" s="14"/>
      <c r="C8" s="13" t="s">
        <v>0</v>
      </c>
      <c r="D8" s="13">
        <v>5</v>
      </c>
      <c r="E8" s="20" t="s">
        <v>19</v>
      </c>
      <c r="F8" s="20"/>
      <c r="G8" s="20"/>
      <c r="H8" s="27">
        <v>0.03</v>
      </c>
      <c r="I8" s="22">
        <v>75185</v>
      </c>
      <c r="J8" s="22">
        <v>62654</v>
      </c>
      <c r="K8" s="22">
        <v>62654</v>
      </c>
      <c r="L8" s="22">
        <v>45946</v>
      </c>
      <c r="M8" s="22">
        <v>73412</v>
      </c>
      <c r="N8" s="22">
        <v>3</v>
      </c>
      <c r="O8" s="23" t="str">
        <f t="shared" si="10"/>
        <v>1日16時間27分56秒</v>
      </c>
      <c r="P8" s="28" t="s">
        <v>36</v>
      </c>
      <c r="Q8" s="78">
        <f t="shared" si="5"/>
        <v>1</v>
      </c>
      <c r="R8" s="78">
        <f t="shared" si="11"/>
        <v>59276.399999999994</v>
      </c>
      <c r="S8" s="78">
        <f t="shared" si="12"/>
        <v>16</v>
      </c>
      <c r="T8" s="78">
        <f t="shared" si="13"/>
        <v>1676.3999999999942</v>
      </c>
      <c r="U8" s="78">
        <f t="shared" si="14"/>
        <v>27</v>
      </c>
      <c r="V8" s="78">
        <f t="shared" si="9"/>
        <v>56</v>
      </c>
      <c r="W8" s="25">
        <f t="shared" si="15"/>
        <v>145676.4</v>
      </c>
      <c r="X8" s="25">
        <f t="shared" si="16"/>
        <v>196860</v>
      </c>
      <c r="Y8" s="26">
        <f t="shared" si="17"/>
        <v>196860</v>
      </c>
      <c r="Z8" s="26">
        <v>2</v>
      </c>
      <c r="AA8" s="26">
        <v>6</v>
      </c>
      <c r="AB8" s="26">
        <v>41</v>
      </c>
      <c r="AC8" s="26">
        <v>0</v>
      </c>
      <c r="AD8" s="29">
        <v>21047</v>
      </c>
    </row>
    <row r="9" spans="1:30" x14ac:dyDescent="0.4">
      <c r="A9" s="13"/>
      <c r="B9" s="14"/>
      <c r="C9" s="13" t="s">
        <v>0</v>
      </c>
      <c r="D9" s="13">
        <v>6</v>
      </c>
      <c r="E9" s="20" t="s">
        <v>19</v>
      </c>
      <c r="F9" s="20"/>
      <c r="G9" s="20"/>
      <c r="H9" s="27">
        <v>0.04</v>
      </c>
      <c r="I9" s="22">
        <v>100246</v>
      </c>
      <c r="J9" s="22">
        <v>83539</v>
      </c>
      <c r="K9" s="22">
        <v>83539</v>
      </c>
      <c r="L9" s="22">
        <v>61262</v>
      </c>
      <c r="M9" s="22">
        <v>97883</v>
      </c>
      <c r="N9" s="22">
        <v>4</v>
      </c>
      <c r="O9" s="23" t="str">
        <f t="shared" si="10"/>
        <v>2日5時間57分30秒</v>
      </c>
      <c r="P9" s="28" t="s">
        <v>37</v>
      </c>
      <c r="Q9" s="78">
        <f t="shared" si="5"/>
        <v>2</v>
      </c>
      <c r="R9" s="78">
        <f t="shared" si="11"/>
        <v>21450</v>
      </c>
      <c r="S9" s="78">
        <f t="shared" si="12"/>
        <v>5</v>
      </c>
      <c r="T9" s="78">
        <f t="shared" si="13"/>
        <v>3450</v>
      </c>
      <c r="U9" s="78">
        <f t="shared" si="14"/>
        <v>57</v>
      </c>
      <c r="V9" s="78">
        <f t="shared" si="9"/>
        <v>30</v>
      </c>
      <c r="W9" s="25">
        <f t="shared" si="15"/>
        <v>194250</v>
      </c>
      <c r="X9" s="25">
        <f t="shared" si="16"/>
        <v>262500</v>
      </c>
      <c r="Y9" s="26">
        <f t="shared" si="17"/>
        <v>262500</v>
      </c>
      <c r="Z9" s="26">
        <v>3</v>
      </c>
      <c r="AA9" s="26">
        <v>0</v>
      </c>
      <c r="AB9" s="26">
        <v>55</v>
      </c>
      <c r="AC9" s="26">
        <v>0</v>
      </c>
      <c r="AD9" s="29">
        <v>28234</v>
      </c>
    </row>
    <row r="10" spans="1:30" x14ac:dyDescent="0.4">
      <c r="A10" s="13"/>
      <c r="B10" s="14"/>
      <c r="C10" s="13" t="s">
        <v>0</v>
      </c>
      <c r="D10" s="13">
        <v>7</v>
      </c>
      <c r="E10" s="20" t="s">
        <v>19</v>
      </c>
      <c r="F10" s="20"/>
      <c r="G10" s="20"/>
      <c r="H10" s="27">
        <v>0.05</v>
      </c>
      <c r="I10" s="22">
        <v>131573</v>
      </c>
      <c r="J10" s="22">
        <v>109644</v>
      </c>
      <c r="K10" s="22">
        <v>109644</v>
      </c>
      <c r="L10" s="22">
        <v>80406</v>
      </c>
      <c r="M10" s="22">
        <v>128471</v>
      </c>
      <c r="N10" s="22">
        <v>5</v>
      </c>
      <c r="O10" s="23" t="str">
        <f t="shared" si="10"/>
        <v>2日22時間49分4秒</v>
      </c>
      <c r="P10" s="28" t="s">
        <v>38</v>
      </c>
      <c r="Q10" s="78">
        <f t="shared" si="5"/>
        <v>2</v>
      </c>
      <c r="R10" s="78">
        <f t="shared" si="11"/>
        <v>82144.799999999988</v>
      </c>
      <c r="S10" s="78">
        <f t="shared" si="12"/>
        <v>22</v>
      </c>
      <c r="T10" s="78">
        <f t="shared" si="13"/>
        <v>2944.7999999999884</v>
      </c>
      <c r="U10" s="78">
        <f t="shared" si="14"/>
        <v>49</v>
      </c>
      <c r="V10" s="78">
        <f t="shared" si="9"/>
        <v>4</v>
      </c>
      <c r="W10" s="25">
        <f t="shared" si="15"/>
        <v>254944.8</v>
      </c>
      <c r="X10" s="25">
        <f t="shared" si="16"/>
        <v>344520</v>
      </c>
      <c r="Y10" s="26">
        <f t="shared" si="17"/>
        <v>344520</v>
      </c>
      <c r="Z10" s="26">
        <v>3</v>
      </c>
      <c r="AA10" s="26">
        <v>23</v>
      </c>
      <c r="AB10" s="26">
        <v>42</v>
      </c>
      <c r="AC10" s="26">
        <v>0</v>
      </c>
      <c r="AD10" s="29">
        <v>37303</v>
      </c>
    </row>
    <row r="11" spans="1:30" x14ac:dyDescent="0.4">
      <c r="A11" s="13"/>
      <c r="B11" s="14"/>
      <c r="C11" s="13" t="s">
        <v>0</v>
      </c>
      <c r="D11" s="13">
        <v>8</v>
      </c>
      <c r="E11" s="20" t="s">
        <v>19</v>
      </c>
      <c r="F11" s="20"/>
      <c r="G11" s="20"/>
      <c r="H11" s="27">
        <v>0.06</v>
      </c>
      <c r="I11" s="22">
        <v>187961</v>
      </c>
      <c r="J11" s="22">
        <v>156634</v>
      </c>
      <c r="K11" s="22">
        <v>156634</v>
      </c>
      <c r="L11" s="22">
        <v>114865</v>
      </c>
      <c r="M11" s="22">
        <v>183530</v>
      </c>
      <c r="N11" s="22">
        <v>6</v>
      </c>
      <c r="O11" s="23" t="str">
        <f t="shared" si="10"/>
        <v>4日5時間9分28秒</v>
      </c>
      <c r="P11" s="28" t="s">
        <v>39</v>
      </c>
      <c r="Q11" s="78">
        <f t="shared" si="5"/>
        <v>4</v>
      </c>
      <c r="R11" s="78">
        <f t="shared" si="11"/>
        <v>18568.799999999988</v>
      </c>
      <c r="S11" s="78">
        <f t="shared" si="12"/>
        <v>5</v>
      </c>
      <c r="T11" s="78">
        <f t="shared" si="13"/>
        <v>568.79999999998836</v>
      </c>
      <c r="U11" s="78">
        <f t="shared" si="14"/>
        <v>9</v>
      </c>
      <c r="V11" s="78">
        <f t="shared" si="9"/>
        <v>28</v>
      </c>
      <c r="W11" s="25">
        <f t="shared" si="15"/>
        <v>364168.8</v>
      </c>
      <c r="X11" s="25">
        <f t="shared" si="16"/>
        <v>492120</v>
      </c>
      <c r="Y11" s="26">
        <f t="shared" si="17"/>
        <v>492120</v>
      </c>
      <c r="Z11" s="26">
        <v>5</v>
      </c>
      <c r="AA11" s="26">
        <v>16</v>
      </c>
      <c r="AB11" s="26">
        <v>42</v>
      </c>
      <c r="AC11" s="26">
        <v>0</v>
      </c>
      <c r="AD11" s="29">
        <v>52532</v>
      </c>
    </row>
    <row r="12" spans="1:30" x14ac:dyDescent="0.4">
      <c r="A12" s="13"/>
      <c r="B12" s="14"/>
      <c r="C12" s="13" t="s">
        <v>0</v>
      </c>
      <c r="D12" s="13">
        <v>9</v>
      </c>
      <c r="E12" s="20" t="s">
        <v>19</v>
      </c>
      <c r="F12" s="20"/>
      <c r="G12" s="20"/>
      <c r="H12" s="27">
        <v>0.08</v>
      </c>
      <c r="I12" s="22">
        <v>263145</v>
      </c>
      <c r="J12" s="22">
        <v>219288</v>
      </c>
      <c r="K12" s="22">
        <v>219288</v>
      </c>
      <c r="L12" s="22">
        <v>160811</v>
      </c>
      <c r="M12" s="22">
        <v>256941</v>
      </c>
      <c r="N12" s="22">
        <v>8</v>
      </c>
      <c r="O12" s="23" t="str">
        <f t="shared" si="10"/>
        <v>5日21時間37分25秒</v>
      </c>
      <c r="P12" s="28" t="s">
        <v>40</v>
      </c>
      <c r="Q12" s="78">
        <f t="shared" si="5"/>
        <v>5</v>
      </c>
      <c r="R12" s="78">
        <f t="shared" si="11"/>
        <v>77845.200000000012</v>
      </c>
      <c r="S12" s="78">
        <f t="shared" si="12"/>
        <v>21</v>
      </c>
      <c r="T12" s="78">
        <f t="shared" si="13"/>
        <v>2245.2000000000116</v>
      </c>
      <c r="U12" s="78">
        <f t="shared" si="14"/>
        <v>37</v>
      </c>
      <c r="V12" s="78">
        <f t="shared" si="9"/>
        <v>25</v>
      </c>
      <c r="W12" s="25">
        <f t="shared" si="15"/>
        <v>509845.2</v>
      </c>
      <c r="X12" s="25">
        <f t="shared" si="16"/>
        <v>688980</v>
      </c>
      <c r="Y12" s="26">
        <f t="shared" si="17"/>
        <v>688980</v>
      </c>
      <c r="Z12" s="26">
        <v>7</v>
      </c>
      <c r="AA12" s="26">
        <v>23</v>
      </c>
      <c r="AB12" s="26">
        <v>23</v>
      </c>
      <c r="AC12" s="26">
        <v>0</v>
      </c>
      <c r="AD12" s="29">
        <v>72211</v>
      </c>
    </row>
    <row r="13" spans="1:30" s="4" customFormat="1" x14ac:dyDescent="0.4">
      <c r="A13" s="18"/>
      <c r="B13" s="14"/>
      <c r="C13" s="18" t="s">
        <v>0</v>
      </c>
      <c r="D13" s="18">
        <v>10</v>
      </c>
      <c r="E13" s="30" t="s">
        <v>19</v>
      </c>
      <c r="F13" s="30"/>
      <c r="G13" s="30"/>
      <c r="H13" s="31">
        <v>0.15</v>
      </c>
      <c r="I13" s="32">
        <v>344595</v>
      </c>
      <c r="J13" s="32">
        <v>287163</v>
      </c>
      <c r="K13" s="32">
        <v>287163</v>
      </c>
      <c r="L13" s="32">
        <v>210586</v>
      </c>
      <c r="M13" s="32">
        <v>336471</v>
      </c>
      <c r="N13" s="32">
        <v>10</v>
      </c>
      <c r="O13" s="23" t="str">
        <f t="shared" si="10"/>
        <v>7日17時間27分22秒</v>
      </c>
      <c r="P13" s="33" t="s">
        <v>41</v>
      </c>
      <c r="Q13" s="78">
        <f t="shared" si="5"/>
        <v>7</v>
      </c>
      <c r="R13" s="78">
        <f t="shared" si="11"/>
        <v>62842.800000000047</v>
      </c>
      <c r="S13" s="78">
        <f t="shared" si="12"/>
        <v>17</v>
      </c>
      <c r="T13" s="78">
        <f t="shared" si="13"/>
        <v>1642.8000000000466</v>
      </c>
      <c r="U13" s="78">
        <f t="shared" si="14"/>
        <v>27</v>
      </c>
      <c r="V13" s="78">
        <f t="shared" si="9"/>
        <v>22</v>
      </c>
      <c r="W13" s="34">
        <f t="shared" si="15"/>
        <v>667642.80000000005</v>
      </c>
      <c r="X13" s="34">
        <f t="shared" si="16"/>
        <v>902220</v>
      </c>
      <c r="Y13" s="35">
        <f t="shared" si="17"/>
        <v>902220</v>
      </c>
      <c r="Z13" s="35">
        <v>10</v>
      </c>
      <c r="AA13" s="35">
        <v>10</v>
      </c>
      <c r="AB13" s="35">
        <v>37</v>
      </c>
      <c r="AC13" s="35">
        <v>0</v>
      </c>
      <c r="AD13" s="36">
        <v>94113</v>
      </c>
    </row>
    <row r="14" spans="1:30" x14ac:dyDescent="0.4">
      <c r="A14" s="16"/>
      <c r="B14" s="14"/>
      <c r="C14" s="16" t="s">
        <v>3</v>
      </c>
      <c r="D14" s="16">
        <v>1</v>
      </c>
      <c r="E14" s="37" t="s">
        <v>19</v>
      </c>
      <c r="F14" s="37" t="s">
        <v>49</v>
      </c>
      <c r="G14" s="37"/>
      <c r="H14" s="38">
        <v>5.0000000000000001E-3</v>
      </c>
      <c r="I14" s="39">
        <v>43510</v>
      </c>
      <c r="J14" s="39">
        <v>21755</v>
      </c>
      <c r="K14" s="39">
        <v>21755</v>
      </c>
      <c r="L14" s="39">
        <v>21755</v>
      </c>
      <c r="M14" s="39">
        <v>30589</v>
      </c>
      <c r="N14" s="40">
        <v>1</v>
      </c>
      <c r="O14" s="23" t="str">
        <f t="shared" si="10"/>
        <v>0日14時間50分13秒</v>
      </c>
      <c r="P14" s="41">
        <v>0.8354166666666667</v>
      </c>
      <c r="Q14" s="78">
        <f t="shared" si="5"/>
        <v>0</v>
      </c>
      <c r="R14" s="78">
        <f t="shared" si="11"/>
        <v>53413.2</v>
      </c>
      <c r="S14" s="78">
        <f t="shared" si="12"/>
        <v>14</v>
      </c>
      <c r="T14" s="78">
        <f t="shared" si="13"/>
        <v>3013.1999999999971</v>
      </c>
      <c r="U14" s="78">
        <f t="shared" si="14"/>
        <v>50</v>
      </c>
      <c r="V14" s="78">
        <f t="shared" si="9"/>
        <v>13</v>
      </c>
      <c r="W14" s="42">
        <f t="shared" si="15"/>
        <v>53413.2</v>
      </c>
      <c r="X14" s="42">
        <f t="shared" si="16"/>
        <v>72180</v>
      </c>
      <c r="Y14" s="43">
        <f t="shared" si="17"/>
        <v>72180</v>
      </c>
      <c r="Z14" s="43">
        <v>0</v>
      </c>
      <c r="AA14" s="43">
        <v>20</v>
      </c>
      <c r="AB14" s="43">
        <v>3</v>
      </c>
      <c r="AC14" s="43">
        <v>0</v>
      </c>
      <c r="AD14" s="44">
        <v>7530</v>
      </c>
    </row>
    <row r="15" spans="1:30" x14ac:dyDescent="0.4">
      <c r="A15" s="13"/>
      <c r="B15" s="14"/>
      <c r="C15" s="13" t="s">
        <v>3</v>
      </c>
      <c r="D15" s="13">
        <v>2</v>
      </c>
      <c r="E15" s="20" t="s">
        <v>19</v>
      </c>
      <c r="F15" s="20"/>
      <c r="G15" s="20"/>
      <c r="H15" s="27">
        <v>0.01</v>
      </c>
      <c r="I15" s="45">
        <v>152283</v>
      </c>
      <c r="J15" s="45">
        <v>76142</v>
      </c>
      <c r="K15" s="45">
        <v>76142</v>
      </c>
      <c r="L15" s="45">
        <v>76142</v>
      </c>
      <c r="M15" s="45">
        <v>107059</v>
      </c>
      <c r="N15" s="28">
        <v>2</v>
      </c>
      <c r="O15" s="23" t="str">
        <f t="shared" si="10"/>
        <v>2日3時間56分8秒</v>
      </c>
      <c r="P15" s="28" t="s">
        <v>20</v>
      </c>
      <c r="Q15" s="78">
        <f t="shared" si="5"/>
        <v>2</v>
      </c>
      <c r="R15" s="78">
        <f t="shared" si="11"/>
        <v>14168.399999999994</v>
      </c>
      <c r="S15" s="78">
        <f t="shared" si="12"/>
        <v>3</v>
      </c>
      <c r="T15" s="78">
        <f t="shared" si="13"/>
        <v>3368.3999999999942</v>
      </c>
      <c r="U15" s="78">
        <f t="shared" si="14"/>
        <v>56</v>
      </c>
      <c r="V15" s="78">
        <f t="shared" si="9"/>
        <v>8</v>
      </c>
      <c r="W15" s="25">
        <f t="shared" si="15"/>
        <v>186968.4</v>
      </c>
      <c r="X15" s="25">
        <f t="shared" si="16"/>
        <v>252660</v>
      </c>
      <c r="Y15" s="26">
        <f t="shared" si="17"/>
        <v>252660</v>
      </c>
      <c r="Z15" s="26">
        <v>2</v>
      </c>
      <c r="AA15" s="26">
        <v>22</v>
      </c>
      <c r="AB15" s="26">
        <v>11</v>
      </c>
      <c r="AC15" s="26">
        <v>0</v>
      </c>
      <c r="AD15" s="29">
        <v>25222</v>
      </c>
    </row>
    <row r="16" spans="1:30" x14ac:dyDescent="0.4">
      <c r="A16" s="13"/>
      <c r="B16" s="14"/>
      <c r="C16" s="13" t="s">
        <v>3</v>
      </c>
      <c r="D16" s="13">
        <v>3</v>
      </c>
      <c r="E16" s="20" t="s">
        <v>19</v>
      </c>
      <c r="F16" s="20" t="s">
        <v>50</v>
      </c>
      <c r="G16" s="20"/>
      <c r="H16" s="21">
        <v>1.5E-3</v>
      </c>
      <c r="I16" s="45">
        <v>184916</v>
      </c>
      <c r="J16" s="45">
        <v>92485</v>
      </c>
      <c r="K16" s="45">
        <v>92485</v>
      </c>
      <c r="L16" s="45">
        <v>92485</v>
      </c>
      <c r="M16" s="45">
        <v>130000</v>
      </c>
      <c r="N16" s="28">
        <v>3</v>
      </c>
      <c r="O16" s="23" t="str">
        <f t="shared" si="10"/>
        <v>2日15時間3分37秒</v>
      </c>
      <c r="P16" s="28" t="s">
        <v>21</v>
      </c>
      <c r="Q16" s="78">
        <f t="shared" si="5"/>
        <v>2</v>
      </c>
      <c r="R16" s="78">
        <f t="shared" si="11"/>
        <v>54217.200000000012</v>
      </c>
      <c r="S16" s="78">
        <f t="shared" si="12"/>
        <v>15</v>
      </c>
      <c r="T16" s="78">
        <f t="shared" si="13"/>
        <v>217.20000000001164</v>
      </c>
      <c r="U16" s="78">
        <f t="shared" si="14"/>
        <v>3</v>
      </c>
      <c r="V16" s="78">
        <f t="shared" si="9"/>
        <v>37</v>
      </c>
      <c r="W16" s="25">
        <f t="shared" si="15"/>
        <v>227017.2</v>
      </c>
      <c r="X16" s="25">
        <f t="shared" si="16"/>
        <v>306780</v>
      </c>
      <c r="Y16" s="26">
        <f t="shared" si="17"/>
        <v>306780</v>
      </c>
      <c r="Z16" s="26">
        <v>3</v>
      </c>
      <c r="AA16" s="26">
        <v>13</v>
      </c>
      <c r="AB16" s="26">
        <v>13</v>
      </c>
      <c r="AC16" s="26">
        <v>0</v>
      </c>
      <c r="AD16" s="29">
        <v>31622</v>
      </c>
    </row>
    <row r="17" spans="1:30" x14ac:dyDescent="0.4">
      <c r="A17" s="13"/>
      <c r="B17" s="14"/>
      <c r="C17" s="13" t="s">
        <v>3</v>
      </c>
      <c r="D17" s="13">
        <v>4</v>
      </c>
      <c r="E17" s="20" t="s">
        <v>19</v>
      </c>
      <c r="F17" s="20"/>
      <c r="G17" s="20"/>
      <c r="H17" s="27">
        <v>0.02</v>
      </c>
      <c r="I17" s="45">
        <v>217548</v>
      </c>
      <c r="J17" s="45">
        <v>108774</v>
      </c>
      <c r="K17" s="45">
        <v>108774</v>
      </c>
      <c r="L17" s="45">
        <v>108774</v>
      </c>
      <c r="M17" s="45">
        <v>152941</v>
      </c>
      <c r="N17" s="28">
        <v>5</v>
      </c>
      <c r="O17" s="23" t="str">
        <f t="shared" si="10"/>
        <v>4日10時間0分18秒</v>
      </c>
      <c r="P17" s="28" t="s">
        <v>22</v>
      </c>
      <c r="Q17" s="78">
        <f t="shared" si="5"/>
        <v>4</v>
      </c>
      <c r="R17" s="78">
        <f t="shared" si="11"/>
        <v>36018</v>
      </c>
      <c r="S17" s="78">
        <f t="shared" si="12"/>
        <v>10</v>
      </c>
      <c r="T17" s="78">
        <f t="shared" si="13"/>
        <v>18</v>
      </c>
      <c r="U17" s="78">
        <f t="shared" si="14"/>
        <v>0</v>
      </c>
      <c r="V17" s="78">
        <f t="shared" si="9"/>
        <v>18</v>
      </c>
      <c r="W17" s="25">
        <f t="shared" si="15"/>
        <v>381618</v>
      </c>
      <c r="X17" s="25">
        <f t="shared" si="16"/>
        <v>515700</v>
      </c>
      <c r="Y17" s="26">
        <f t="shared" si="17"/>
        <v>515700</v>
      </c>
      <c r="Z17" s="26">
        <v>4</v>
      </c>
      <c r="AA17" s="26">
        <v>47</v>
      </c>
      <c r="AB17" s="26">
        <v>15</v>
      </c>
      <c r="AC17" s="26">
        <v>0</v>
      </c>
      <c r="AD17" s="29">
        <v>38022</v>
      </c>
    </row>
    <row r="18" spans="1:30" x14ac:dyDescent="0.4">
      <c r="A18" s="13"/>
      <c r="B18" s="14"/>
      <c r="C18" s="13" t="s">
        <v>3</v>
      </c>
      <c r="D18" s="13">
        <v>5</v>
      </c>
      <c r="E18" s="20" t="s">
        <v>19</v>
      </c>
      <c r="F18" s="20"/>
      <c r="G18" s="20"/>
      <c r="H18" s="27">
        <v>0.03</v>
      </c>
      <c r="I18" s="45">
        <v>261057</v>
      </c>
      <c r="J18" s="45">
        <v>130529</v>
      </c>
      <c r="K18" s="45">
        <v>130529</v>
      </c>
      <c r="L18" s="45">
        <v>130529</v>
      </c>
      <c r="M18" s="45">
        <v>183530</v>
      </c>
      <c r="N18" s="28">
        <v>7</v>
      </c>
      <c r="O18" s="23" t="str">
        <f t="shared" si="10"/>
        <v>3日17時間1分19秒</v>
      </c>
      <c r="P18" s="28" t="s">
        <v>23</v>
      </c>
      <c r="Q18" s="78">
        <f t="shared" si="5"/>
        <v>3</v>
      </c>
      <c r="R18" s="78">
        <f t="shared" si="11"/>
        <v>61279.200000000012</v>
      </c>
      <c r="S18" s="78">
        <f t="shared" si="12"/>
        <v>17</v>
      </c>
      <c r="T18" s="78">
        <f t="shared" si="13"/>
        <v>79.200000000011642</v>
      </c>
      <c r="U18" s="78">
        <f t="shared" si="14"/>
        <v>1</v>
      </c>
      <c r="V18" s="78">
        <f t="shared" si="9"/>
        <v>19</v>
      </c>
      <c r="W18" s="25">
        <f t="shared" si="15"/>
        <v>320479.2</v>
      </c>
      <c r="X18" s="25">
        <f t="shared" si="16"/>
        <v>433080</v>
      </c>
      <c r="Y18" s="26">
        <f t="shared" si="17"/>
        <v>433080</v>
      </c>
      <c r="Z18" s="26">
        <v>5</v>
      </c>
      <c r="AA18" s="26">
        <v>0</v>
      </c>
      <c r="AB18" s="26">
        <v>18</v>
      </c>
      <c r="AC18" s="26">
        <v>0</v>
      </c>
      <c r="AD18" s="29">
        <v>46304</v>
      </c>
    </row>
    <row r="19" spans="1:30" x14ac:dyDescent="0.4">
      <c r="A19" s="13"/>
      <c r="B19" s="14"/>
      <c r="C19" s="13" t="s">
        <v>3</v>
      </c>
      <c r="D19" s="13">
        <v>6</v>
      </c>
      <c r="E19" s="20" t="s">
        <v>19</v>
      </c>
      <c r="F19" s="20"/>
      <c r="G19" s="20"/>
      <c r="H19" s="27">
        <v>0.04</v>
      </c>
      <c r="I19" s="45">
        <v>348076</v>
      </c>
      <c r="J19" s="45">
        <v>174038</v>
      </c>
      <c r="K19" s="45">
        <v>174038</v>
      </c>
      <c r="L19" s="45">
        <v>174038</v>
      </c>
      <c r="M19" s="45">
        <v>244706</v>
      </c>
      <c r="N19" s="28">
        <v>9</v>
      </c>
      <c r="O19" s="23" t="str">
        <f t="shared" si="10"/>
        <v>4日22時間41分45秒</v>
      </c>
      <c r="P19" s="28" t="s">
        <v>24</v>
      </c>
      <c r="Q19" s="78">
        <f t="shared" si="5"/>
        <v>4</v>
      </c>
      <c r="R19" s="78">
        <f>(MOD(W19,86400))</f>
        <v>81705.599999999977</v>
      </c>
      <c r="S19" s="78">
        <f t="shared" si="12"/>
        <v>22</v>
      </c>
      <c r="T19" s="78">
        <f t="shared" si="13"/>
        <v>2505.5999999999767</v>
      </c>
      <c r="U19" s="78">
        <f t="shared" si="14"/>
        <v>41</v>
      </c>
      <c r="V19" s="78">
        <f t="shared" si="9"/>
        <v>45</v>
      </c>
      <c r="W19" s="25">
        <f t="shared" si="15"/>
        <v>427305.6</v>
      </c>
      <c r="X19" s="25">
        <f t="shared" si="16"/>
        <v>577440</v>
      </c>
      <c r="Y19" s="26">
        <f t="shared" si="17"/>
        <v>577440</v>
      </c>
      <c r="Z19" s="26">
        <v>6</v>
      </c>
      <c r="AA19" s="26">
        <v>16</v>
      </c>
      <c r="AB19" s="26">
        <v>24</v>
      </c>
      <c r="AC19" s="26">
        <v>0</v>
      </c>
      <c r="AD19" s="29">
        <v>62114</v>
      </c>
    </row>
    <row r="20" spans="1:30" x14ac:dyDescent="0.4">
      <c r="A20" s="13"/>
      <c r="B20" s="14"/>
      <c r="C20" s="13" t="s">
        <v>3</v>
      </c>
      <c r="D20" s="13">
        <v>7</v>
      </c>
      <c r="E20" s="20" t="s">
        <v>19</v>
      </c>
      <c r="F20" s="20"/>
      <c r="G20" s="20"/>
      <c r="H20" s="27">
        <v>0.05</v>
      </c>
      <c r="I20" s="45">
        <v>456849</v>
      </c>
      <c r="J20" s="45">
        <v>228425</v>
      </c>
      <c r="K20" s="45">
        <v>228425</v>
      </c>
      <c r="L20" s="45">
        <v>228425</v>
      </c>
      <c r="M20" s="45">
        <v>321176</v>
      </c>
      <c r="N20" s="28">
        <v>12</v>
      </c>
      <c r="O20" s="23" t="str">
        <f t="shared" si="10"/>
        <v>6日11時間46分56秒</v>
      </c>
      <c r="P20" s="28" t="s">
        <v>25</v>
      </c>
      <c r="Q20" s="78">
        <f t="shared" si="5"/>
        <v>6</v>
      </c>
      <c r="R20" s="78">
        <f t="shared" ref="R20:R23" si="18">(MOD(W20,86400))</f>
        <v>42416.400000000023</v>
      </c>
      <c r="S20" s="78">
        <f t="shared" ref="S20:S23" si="19">IF(W20&lt;=3600,0,ROUNDDOWN((MOD(W20,86400)/3600),0))</f>
        <v>11</v>
      </c>
      <c r="T20" s="78">
        <f t="shared" ref="T20:T23" si="20">IF(W20&lt;=3600,0,MOD(R20,3600))</f>
        <v>2816.4000000000233</v>
      </c>
      <c r="U20" s="78">
        <f t="shared" ref="U20:U23" si="21">IF(W20&lt;=60,0,ROUNDDOWN((T20/60),0))</f>
        <v>46</v>
      </c>
      <c r="V20" s="78">
        <f t="shared" si="9"/>
        <v>56</v>
      </c>
      <c r="W20" s="25">
        <f t="shared" si="15"/>
        <v>560816.4</v>
      </c>
      <c r="X20" s="25">
        <f t="shared" si="16"/>
        <v>757860</v>
      </c>
      <c r="Y20" s="26">
        <f t="shared" si="17"/>
        <v>757860</v>
      </c>
      <c r="Z20" s="26">
        <v>8</v>
      </c>
      <c r="AA20" s="26">
        <v>18</v>
      </c>
      <c r="AB20" s="26">
        <v>31</v>
      </c>
      <c r="AC20" s="26">
        <v>0</v>
      </c>
      <c r="AD20" s="29">
        <v>82067</v>
      </c>
    </row>
    <row r="21" spans="1:30" x14ac:dyDescent="0.4">
      <c r="A21" s="13"/>
      <c r="B21" s="14"/>
      <c r="C21" s="13" t="s">
        <v>3</v>
      </c>
      <c r="D21" s="13">
        <v>8</v>
      </c>
      <c r="E21" s="20" t="s">
        <v>19</v>
      </c>
      <c r="F21" s="20" t="s">
        <v>46</v>
      </c>
      <c r="G21" s="20"/>
      <c r="H21" s="27">
        <v>0.06</v>
      </c>
      <c r="I21" s="45">
        <v>652642</v>
      </c>
      <c r="J21" s="45">
        <v>326321</v>
      </c>
      <c r="K21" s="45">
        <v>326321</v>
      </c>
      <c r="L21" s="45">
        <v>326321</v>
      </c>
      <c r="M21" s="45">
        <v>458823</v>
      </c>
      <c r="N21" s="28">
        <v>15</v>
      </c>
      <c r="O21" s="23" t="str">
        <f t="shared" si="10"/>
        <v>9日6時間32分33秒</v>
      </c>
      <c r="P21" s="28" t="s">
        <v>26</v>
      </c>
      <c r="Q21" s="78">
        <f t="shared" si="5"/>
        <v>9</v>
      </c>
      <c r="R21" s="78">
        <f t="shared" si="18"/>
        <v>23553.599999999977</v>
      </c>
      <c r="S21" s="78">
        <f t="shared" si="19"/>
        <v>6</v>
      </c>
      <c r="T21" s="78">
        <f t="shared" si="20"/>
        <v>1953.5999999999767</v>
      </c>
      <c r="U21" s="78">
        <f t="shared" si="21"/>
        <v>32</v>
      </c>
      <c r="V21" s="78">
        <f t="shared" si="9"/>
        <v>33</v>
      </c>
      <c r="W21" s="25">
        <f t="shared" si="15"/>
        <v>801153.6</v>
      </c>
      <c r="X21" s="25">
        <f t="shared" si="16"/>
        <v>1082640</v>
      </c>
      <c r="Y21" s="26">
        <f t="shared" si="17"/>
        <v>1082640</v>
      </c>
      <c r="Z21" s="26">
        <v>12</v>
      </c>
      <c r="AA21" s="26">
        <v>12</v>
      </c>
      <c r="AB21" s="26">
        <v>44</v>
      </c>
      <c r="AC21" s="26">
        <v>0</v>
      </c>
      <c r="AD21" s="29">
        <v>115571</v>
      </c>
    </row>
    <row r="22" spans="1:30" x14ac:dyDescent="0.4">
      <c r="A22" s="13"/>
      <c r="B22" s="14"/>
      <c r="C22" s="13" t="s">
        <v>3</v>
      </c>
      <c r="D22" s="13">
        <v>9</v>
      </c>
      <c r="E22" s="20" t="s">
        <v>19</v>
      </c>
      <c r="F22" s="20" t="s">
        <v>47</v>
      </c>
      <c r="G22" s="20"/>
      <c r="H22" s="27">
        <v>0.08</v>
      </c>
      <c r="I22" s="45">
        <v>913698</v>
      </c>
      <c r="J22" s="45">
        <v>456849</v>
      </c>
      <c r="K22" s="45">
        <v>456849</v>
      </c>
      <c r="L22" s="45">
        <v>456849</v>
      </c>
      <c r="M22" s="45">
        <v>642352</v>
      </c>
      <c r="N22" s="28">
        <v>19</v>
      </c>
      <c r="O22" s="23" t="str">
        <f t="shared" si="10"/>
        <v>12日23時間33分8秒</v>
      </c>
      <c r="P22" s="28" t="s">
        <v>27</v>
      </c>
      <c r="Q22" s="78">
        <f t="shared" si="5"/>
        <v>12</v>
      </c>
      <c r="R22" s="78">
        <f t="shared" si="18"/>
        <v>84788.399999999907</v>
      </c>
      <c r="S22" s="78">
        <f t="shared" si="19"/>
        <v>23</v>
      </c>
      <c r="T22" s="78">
        <f t="shared" si="20"/>
        <v>1988.3999999999069</v>
      </c>
      <c r="U22" s="78">
        <f t="shared" si="21"/>
        <v>33</v>
      </c>
      <c r="V22" s="78">
        <f t="shared" si="9"/>
        <v>8</v>
      </c>
      <c r="W22" s="25">
        <f t="shared" si="15"/>
        <v>1121588.3999999999</v>
      </c>
      <c r="X22" s="25">
        <f t="shared" si="16"/>
        <v>1515660</v>
      </c>
      <c r="Y22" s="26">
        <f t="shared" si="17"/>
        <v>1515660</v>
      </c>
      <c r="Z22" s="26">
        <v>17</v>
      </c>
      <c r="AA22" s="26">
        <v>13</v>
      </c>
      <c r="AB22" s="26">
        <v>1</v>
      </c>
      <c r="AC22" s="26">
        <v>0</v>
      </c>
      <c r="AD22" s="29">
        <v>158863</v>
      </c>
    </row>
    <row r="23" spans="1:30" s="4" customFormat="1" x14ac:dyDescent="0.4">
      <c r="A23" s="18"/>
      <c r="B23" s="14"/>
      <c r="C23" s="18" t="s">
        <v>3</v>
      </c>
      <c r="D23" s="18">
        <v>10</v>
      </c>
      <c r="E23" s="30" t="s">
        <v>19</v>
      </c>
      <c r="F23" s="30" t="s">
        <v>48</v>
      </c>
      <c r="G23" s="30"/>
      <c r="H23" s="31">
        <v>0.15</v>
      </c>
      <c r="I23" s="46">
        <v>1196510</v>
      </c>
      <c r="J23" s="46">
        <v>598255</v>
      </c>
      <c r="K23" s="46">
        <v>598255</v>
      </c>
      <c r="L23" s="46">
        <v>598255</v>
      </c>
      <c r="M23" s="46">
        <v>598255</v>
      </c>
      <c r="N23" s="33">
        <v>24</v>
      </c>
      <c r="O23" s="23" t="str">
        <f t="shared" si="10"/>
        <v>16日23時間59分12秒</v>
      </c>
      <c r="P23" s="33" t="s">
        <v>28</v>
      </c>
      <c r="Q23" s="78">
        <f t="shared" si="5"/>
        <v>16</v>
      </c>
      <c r="R23" s="78">
        <f t="shared" si="18"/>
        <v>86352</v>
      </c>
      <c r="S23" s="78">
        <f t="shared" si="19"/>
        <v>23</v>
      </c>
      <c r="T23" s="78">
        <f t="shared" si="20"/>
        <v>3552</v>
      </c>
      <c r="U23" s="78">
        <f t="shared" si="21"/>
        <v>59</v>
      </c>
      <c r="V23" s="78">
        <f t="shared" si="9"/>
        <v>12</v>
      </c>
      <c r="W23" s="34">
        <f t="shared" si="15"/>
        <v>1468752</v>
      </c>
      <c r="X23" s="34">
        <f t="shared" si="16"/>
        <v>1984800</v>
      </c>
      <c r="Y23" s="35">
        <f t="shared" si="17"/>
        <v>1984800</v>
      </c>
      <c r="Z23" s="35">
        <v>22</v>
      </c>
      <c r="AA23" s="35">
        <v>23</v>
      </c>
      <c r="AB23" s="35">
        <v>20</v>
      </c>
      <c r="AC23" s="35">
        <v>0</v>
      </c>
      <c r="AD23" s="36">
        <v>207050</v>
      </c>
    </row>
    <row r="24" spans="1:30" x14ac:dyDescent="0.4">
      <c r="A24" s="16"/>
      <c r="B24" s="14"/>
      <c r="C24" s="17" t="s">
        <v>4</v>
      </c>
      <c r="D24" s="16">
        <v>1</v>
      </c>
      <c r="E24" s="37" t="s">
        <v>19</v>
      </c>
      <c r="F24" s="47"/>
      <c r="G24" s="47"/>
      <c r="H24" s="48">
        <v>1</v>
      </c>
      <c r="I24" s="39">
        <v>637224</v>
      </c>
      <c r="J24" s="39">
        <v>477918</v>
      </c>
      <c r="K24" s="39">
        <v>477918</v>
      </c>
      <c r="L24" s="39">
        <v>318612</v>
      </c>
      <c r="M24" s="39">
        <v>530713</v>
      </c>
      <c r="N24" s="40">
        <v>13</v>
      </c>
      <c r="O24" s="23" t="str">
        <f t="shared" si="10"/>
        <v>8日21時間4分14秒</v>
      </c>
      <c r="P24" s="40" t="s">
        <v>53</v>
      </c>
      <c r="Q24" s="78">
        <f t="shared" ref="Q24:Q79" si="22">IF(W24&lt;=86400,0,ROUNDDOWN(W24/86400,0))</f>
        <v>8</v>
      </c>
      <c r="R24" s="78">
        <f t="shared" ref="R24:R79" si="23">(MOD(W24,86400))</f>
        <v>75854.400000000023</v>
      </c>
      <c r="S24" s="78">
        <f t="shared" ref="S24:S79" si="24">IF(W24&lt;=3600,0,ROUNDDOWN((MOD(W24,86400)/3600),0))</f>
        <v>21</v>
      </c>
      <c r="T24" s="78">
        <f t="shared" ref="T24:T79" si="25">IF(W24&lt;=3600,0,MOD(R24,3600))</f>
        <v>254.40000000002328</v>
      </c>
      <c r="U24" s="78">
        <f t="shared" ref="U24:U79" si="26">IF(W24&lt;=60,0,ROUNDDOWN((T24/60),0))</f>
        <v>4</v>
      </c>
      <c r="V24" s="78">
        <f t="shared" si="9"/>
        <v>14</v>
      </c>
      <c r="W24" s="42">
        <f t="shared" si="15"/>
        <v>767054.4</v>
      </c>
      <c r="X24" s="42">
        <f t="shared" si="16"/>
        <v>1036560</v>
      </c>
      <c r="Y24" s="43">
        <f t="shared" si="17"/>
        <v>1036560</v>
      </c>
      <c r="Z24" s="43">
        <v>11</v>
      </c>
      <c r="AA24" s="43">
        <v>23</v>
      </c>
      <c r="AB24" s="43">
        <v>56</v>
      </c>
      <c r="AC24" s="43">
        <v>0</v>
      </c>
      <c r="AD24" s="44">
        <v>106143</v>
      </c>
    </row>
    <row r="25" spans="1:30" x14ac:dyDescent="0.4">
      <c r="A25" s="13"/>
      <c r="B25" s="14"/>
      <c r="C25" s="15" t="s">
        <v>4</v>
      </c>
      <c r="D25" s="13">
        <v>2</v>
      </c>
      <c r="E25" s="20" t="s">
        <v>19</v>
      </c>
      <c r="F25" s="20"/>
      <c r="G25" s="20"/>
      <c r="H25" s="49">
        <v>2</v>
      </c>
      <c r="I25" s="45">
        <v>1309849</v>
      </c>
      <c r="J25" s="45">
        <v>982387</v>
      </c>
      <c r="K25" s="45">
        <v>982387</v>
      </c>
      <c r="L25" s="45">
        <v>654925</v>
      </c>
      <c r="M25" s="45">
        <v>1090010</v>
      </c>
      <c r="N25" s="28">
        <v>35</v>
      </c>
      <c r="O25" s="23" t="str">
        <f t="shared" si="10"/>
        <v>18日5時間58分52秒</v>
      </c>
      <c r="P25" s="28" t="s">
        <v>54</v>
      </c>
      <c r="Q25" s="78">
        <f t="shared" si="22"/>
        <v>18</v>
      </c>
      <c r="R25" s="78">
        <f t="shared" si="23"/>
        <v>21532.800000000047</v>
      </c>
      <c r="S25" s="78">
        <f t="shared" si="24"/>
        <v>5</v>
      </c>
      <c r="T25" s="78">
        <f t="shared" si="25"/>
        <v>3532.8000000000466</v>
      </c>
      <c r="U25" s="78">
        <f t="shared" si="26"/>
        <v>58</v>
      </c>
      <c r="V25" s="78">
        <f t="shared" si="9"/>
        <v>52</v>
      </c>
      <c r="W25" s="25">
        <f t="shared" si="15"/>
        <v>1576732.8</v>
      </c>
      <c r="X25" s="25">
        <f t="shared" si="16"/>
        <v>2130720</v>
      </c>
      <c r="Y25" s="26">
        <f t="shared" si="17"/>
        <v>2130720</v>
      </c>
      <c r="Z25" s="26">
        <v>24</v>
      </c>
      <c r="AA25" s="26">
        <v>15</v>
      </c>
      <c r="AB25" s="26">
        <v>52</v>
      </c>
      <c r="AC25" s="26">
        <v>0</v>
      </c>
      <c r="AD25" s="29">
        <v>218182</v>
      </c>
    </row>
    <row r="26" spans="1:30" x14ac:dyDescent="0.4">
      <c r="A26" s="13"/>
      <c r="B26" s="14"/>
      <c r="C26" s="15" t="s">
        <v>4</v>
      </c>
      <c r="D26" s="13">
        <v>3</v>
      </c>
      <c r="E26" s="20" t="s">
        <v>19</v>
      </c>
      <c r="F26" s="20"/>
      <c r="G26" s="20"/>
      <c r="H26" s="49">
        <v>3</v>
      </c>
      <c r="I26" s="45">
        <v>1982474</v>
      </c>
      <c r="J26" s="45">
        <v>1486856</v>
      </c>
      <c r="K26" s="45">
        <v>1486856</v>
      </c>
      <c r="L26" s="45">
        <v>991237</v>
      </c>
      <c r="M26" s="45">
        <v>1651106</v>
      </c>
      <c r="N26" s="28">
        <v>63</v>
      </c>
      <c r="O26" s="23" t="str">
        <f t="shared" si="10"/>
        <v>27日14時間52分46秒</v>
      </c>
      <c r="P26" s="28" t="s">
        <v>55</v>
      </c>
      <c r="Q26" s="78">
        <f t="shared" si="22"/>
        <v>27</v>
      </c>
      <c r="R26" s="78">
        <f t="shared" si="23"/>
        <v>53566.799999999814</v>
      </c>
      <c r="S26" s="78">
        <f t="shared" si="24"/>
        <v>14</v>
      </c>
      <c r="T26" s="78">
        <f t="shared" si="25"/>
        <v>3166.7999999998137</v>
      </c>
      <c r="U26" s="78">
        <f t="shared" si="26"/>
        <v>52</v>
      </c>
      <c r="V26" s="78">
        <f t="shared" si="9"/>
        <v>46</v>
      </c>
      <c r="W26" s="25">
        <f t="shared" si="15"/>
        <v>2386366.7999999998</v>
      </c>
      <c r="X26" s="25">
        <f t="shared" si="16"/>
        <v>3224820</v>
      </c>
      <c r="Y26" s="26">
        <f t="shared" si="17"/>
        <v>3224820</v>
      </c>
      <c r="Z26" s="26">
        <v>37</v>
      </c>
      <c r="AA26" s="26">
        <v>7</v>
      </c>
      <c r="AB26" s="26">
        <v>47</v>
      </c>
      <c r="AC26" s="26">
        <v>0</v>
      </c>
      <c r="AD26" s="29">
        <v>330221</v>
      </c>
    </row>
    <row r="27" spans="1:30" x14ac:dyDescent="0.4">
      <c r="A27" s="13"/>
      <c r="B27" s="14"/>
      <c r="C27" s="15" t="s">
        <v>4</v>
      </c>
      <c r="D27" s="13">
        <v>4</v>
      </c>
      <c r="E27" s="20" t="s">
        <v>19</v>
      </c>
      <c r="F27" s="20"/>
      <c r="G27" s="20"/>
      <c r="H27" s="49">
        <v>4</v>
      </c>
      <c r="I27" s="45">
        <v>3610934</v>
      </c>
      <c r="J27" s="45">
        <v>2708201</v>
      </c>
      <c r="K27" s="45">
        <v>2708201</v>
      </c>
      <c r="L27" s="45">
        <v>1805467</v>
      </c>
      <c r="M27" s="45">
        <v>3007372</v>
      </c>
      <c r="N27" s="28">
        <v>113</v>
      </c>
      <c r="O27" s="23" t="str">
        <f t="shared" si="10"/>
        <v>50日7時間23分46秒</v>
      </c>
      <c r="P27" s="28" t="s">
        <v>56</v>
      </c>
      <c r="Q27" s="78">
        <f t="shared" si="22"/>
        <v>50</v>
      </c>
      <c r="R27" s="78">
        <f t="shared" si="23"/>
        <v>26626.799999999814</v>
      </c>
      <c r="S27" s="78">
        <f t="shared" si="24"/>
        <v>7</v>
      </c>
      <c r="T27" s="78">
        <f t="shared" si="25"/>
        <v>1426.7999999998137</v>
      </c>
      <c r="U27" s="78">
        <f t="shared" si="26"/>
        <v>23</v>
      </c>
      <c r="V27" s="78">
        <f t="shared" si="9"/>
        <v>46</v>
      </c>
      <c r="W27" s="25">
        <f t="shared" si="15"/>
        <v>4346626.8</v>
      </c>
      <c r="X27" s="25">
        <f t="shared" si="16"/>
        <v>5873820</v>
      </c>
      <c r="Y27" s="26">
        <f t="shared" si="17"/>
        <v>5873820</v>
      </c>
      <c r="Z27" s="26">
        <v>67</v>
      </c>
      <c r="AA27" s="26">
        <v>23</v>
      </c>
      <c r="AB27" s="26">
        <v>37</v>
      </c>
      <c r="AC27" s="26">
        <v>0</v>
      </c>
      <c r="AD27" s="29">
        <v>601474</v>
      </c>
    </row>
    <row r="28" spans="1:30" s="4" customFormat="1" x14ac:dyDescent="0.4">
      <c r="A28" s="18"/>
      <c r="B28" s="14"/>
      <c r="C28" s="19" t="s">
        <v>4</v>
      </c>
      <c r="D28" s="18">
        <v>5</v>
      </c>
      <c r="E28" s="30" t="s">
        <v>19</v>
      </c>
      <c r="F28" s="30"/>
      <c r="G28" s="30"/>
      <c r="H28" s="50">
        <v>5</v>
      </c>
      <c r="I28" s="46">
        <v>6867855</v>
      </c>
      <c r="J28" s="46">
        <v>5150891</v>
      </c>
      <c r="K28" s="46">
        <v>5150891</v>
      </c>
      <c r="L28" s="46">
        <v>3433928</v>
      </c>
      <c r="M28" s="46">
        <v>5719902</v>
      </c>
      <c r="N28" s="33">
        <v>180</v>
      </c>
      <c r="O28" s="23" t="str">
        <f t="shared" si="10"/>
        <v>95日16時間24分18秒</v>
      </c>
      <c r="P28" s="33" t="s">
        <v>57</v>
      </c>
      <c r="Q28" s="78">
        <f t="shared" si="22"/>
        <v>95</v>
      </c>
      <c r="R28" s="78">
        <f t="shared" si="23"/>
        <v>59058</v>
      </c>
      <c r="S28" s="78">
        <f t="shared" si="24"/>
        <v>16</v>
      </c>
      <c r="T28" s="78">
        <f t="shared" si="25"/>
        <v>1458</v>
      </c>
      <c r="U28" s="78">
        <f t="shared" si="26"/>
        <v>24</v>
      </c>
      <c r="V28" s="78">
        <f t="shared" si="9"/>
        <v>18</v>
      </c>
      <c r="W28" s="34">
        <f t="shared" si="15"/>
        <v>8267058</v>
      </c>
      <c r="X28" s="34">
        <f t="shared" si="16"/>
        <v>11171700</v>
      </c>
      <c r="Y28" s="35">
        <f t="shared" si="17"/>
        <v>11171700</v>
      </c>
      <c r="Z28" s="35">
        <v>129</v>
      </c>
      <c r="AA28" s="35">
        <v>7</v>
      </c>
      <c r="AB28" s="35">
        <v>15</v>
      </c>
      <c r="AC28" s="35">
        <v>0</v>
      </c>
      <c r="AD28" s="36">
        <v>1143980</v>
      </c>
    </row>
    <row r="29" spans="1:30" x14ac:dyDescent="0.4">
      <c r="A29" s="16"/>
      <c r="B29" s="14"/>
      <c r="C29" s="16" t="s">
        <v>5</v>
      </c>
      <c r="D29" s="16">
        <v>1</v>
      </c>
      <c r="E29" s="37"/>
      <c r="F29" s="37"/>
      <c r="G29" s="37"/>
      <c r="H29" s="38">
        <v>5.0000000000000001E-3</v>
      </c>
      <c r="I29" s="39">
        <v>34808</v>
      </c>
      <c r="J29" s="39">
        <v>21755</v>
      </c>
      <c r="K29" s="39">
        <v>13053</v>
      </c>
      <c r="L29" s="39">
        <v>34808</v>
      </c>
      <c r="M29" s="39">
        <v>30589</v>
      </c>
      <c r="N29" s="40">
        <v>1</v>
      </c>
      <c r="O29" s="23" t="str">
        <f t="shared" si="10"/>
        <v>0日14時間50分13秒</v>
      </c>
      <c r="P29" s="41">
        <v>0.8354166666666667</v>
      </c>
      <c r="Q29" s="78">
        <f t="shared" si="22"/>
        <v>0</v>
      </c>
      <c r="R29" s="78">
        <f t="shared" si="23"/>
        <v>53413.2</v>
      </c>
      <c r="S29" s="78">
        <f t="shared" si="24"/>
        <v>14</v>
      </c>
      <c r="T29" s="78">
        <f t="shared" si="25"/>
        <v>3013.1999999999971</v>
      </c>
      <c r="U29" s="78">
        <f t="shared" si="26"/>
        <v>50</v>
      </c>
      <c r="V29" s="78">
        <f t="shared" si="9"/>
        <v>13</v>
      </c>
      <c r="W29" s="42">
        <f t="shared" si="15"/>
        <v>53413.2</v>
      </c>
      <c r="X29" s="42">
        <f t="shared" si="16"/>
        <v>72180</v>
      </c>
      <c r="Y29" s="43">
        <f t="shared" si="17"/>
        <v>72180</v>
      </c>
      <c r="Z29" s="43">
        <v>0</v>
      </c>
      <c r="AA29" s="43">
        <v>20</v>
      </c>
      <c r="AB29" s="43">
        <v>3</v>
      </c>
      <c r="AC29" s="43">
        <v>0</v>
      </c>
      <c r="AD29" s="44">
        <v>7530</v>
      </c>
    </row>
    <row r="30" spans="1:30" x14ac:dyDescent="0.4">
      <c r="A30" s="13"/>
      <c r="B30" s="14"/>
      <c r="C30" s="13" t="s">
        <v>5</v>
      </c>
      <c r="D30" s="13">
        <v>2</v>
      </c>
      <c r="E30" s="20"/>
      <c r="F30" s="20"/>
      <c r="G30" s="20"/>
      <c r="H30" s="27">
        <v>0.01</v>
      </c>
      <c r="I30" s="45">
        <v>121827</v>
      </c>
      <c r="J30" s="45">
        <v>76142</v>
      </c>
      <c r="K30" s="45">
        <v>45685</v>
      </c>
      <c r="L30" s="45">
        <v>121827</v>
      </c>
      <c r="M30" s="45">
        <v>107059</v>
      </c>
      <c r="N30" s="28">
        <v>2</v>
      </c>
      <c r="O30" s="23" t="str">
        <f t="shared" si="10"/>
        <v>2日3時間56分8秒</v>
      </c>
      <c r="P30" s="28" t="s">
        <v>20</v>
      </c>
      <c r="Q30" s="78">
        <f t="shared" si="22"/>
        <v>2</v>
      </c>
      <c r="R30" s="78">
        <f t="shared" si="23"/>
        <v>14168.399999999994</v>
      </c>
      <c r="S30" s="78">
        <f t="shared" si="24"/>
        <v>3</v>
      </c>
      <c r="T30" s="78">
        <f t="shared" si="25"/>
        <v>3368.3999999999942</v>
      </c>
      <c r="U30" s="78">
        <f t="shared" si="26"/>
        <v>56</v>
      </c>
      <c r="V30" s="78">
        <f t="shared" si="9"/>
        <v>8</v>
      </c>
      <c r="W30" s="25">
        <f t="shared" si="15"/>
        <v>186968.4</v>
      </c>
      <c r="X30" s="25">
        <f t="shared" si="16"/>
        <v>252660</v>
      </c>
      <c r="Y30" s="26">
        <f t="shared" si="17"/>
        <v>252660</v>
      </c>
      <c r="Z30" s="26">
        <v>2</v>
      </c>
      <c r="AA30" s="26">
        <v>22</v>
      </c>
      <c r="AB30" s="26">
        <v>11</v>
      </c>
      <c r="AC30" s="26">
        <v>0</v>
      </c>
      <c r="AD30" s="29">
        <v>25222</v>
      </c>
    </row>
    <row r="31" spans="1:30" x14ac:dyDescent="0.4">
      <c r="A31" s="13"/>
      <c r="B31" s="14"/>
      <c r="C31" s="13" t="s">
        <v>5</v>
      </c>
      <c r="D31" s="13">
        <v>3</v>
      </c>
      <c r="E31" s="20"/>
      <c r="F31" s="20"/>
      <c r="G31" s="20"/>
      <c r="H31" s="21">
        <v>1.4999999999999999E-2</v>
      </c>
      <c r="I31" s="45">
        <v>147933</v>
      </c>
      <c r="J31" s="45">
        <v>92458</v>
      </c>
      <c r="K31" s="45">
        <v>55475</v>
      </c>
      <c r="L31" s="45">
        <v>147933</v>
      </c>
      <c r="M31" s="45">
        <v>130000</v>
      </c>
      <c r="N31" s="28">
        <v>3</v>
      </c>
      <c r="O31" s="23" t="str">
        <f t="shared" si="10"/>
        <v>2日15時間3分37秒</v>
      </c>
      <c r="P31" s="28" t="s">
        <v>21</v>
      </c>
      <c r="Q31" s="78">
        <f t="shared" si="22"/>
        <v>2</v>
      </c>
      <c r="R31" s="78">
        <f t="shared" si="23"/>
        <v>54217.200000000012</v>
      </c>
      <c r="S31" s="78">
        <f t="shared" si="24"/>
        <v>15</v>
      </c>
      <c r="T31" s="78">
        <f t="shared" si="25"/>
        <v>217.20000000001164</v>
      </c>
      <c r="U31" s="78">
        <f t="shared" si="26"/>
        <v>3</v>
      </c>
      <c r="V31" s="78">
        <f t="shared" si="9"/>
        <v>37</v>
      </c>
      <c r="W31" s="25">
        <f t="shared" si="15"/>
        <v>227017.2</v>
      </c>
      <c r="X31" s="25">
        <f t="shared" si="16"/>
        <v>306780</v>
      </c>
      <c r="Y31" s="26">
        <f t="shared" si="17"/>
        <v>306780</v>
      </c>
      <c r="Z31" s="26">
        <v>3</v>
      </c>
      <c r="AA31" s="26">
        <v>13</v>
      </c>
      <c r="AB31" s="26">
        <v>13</v>
      </c>
      <c r="AC31" s="26">
        <v>0</v>
      </c>
      <c r="AD31" s="29">
        <v>31622</v>
      </c>
    </row>
    <row r="32" spans="1:30" x14ac:dyDescent="0.4">
      <c r="A32" s="13"/>
      <c r="B32" s="14"/>
      <c r="C32" s="13" t="s">
        <v>5</v>
      </c>
      <c r="D32" s="13">
        <v>4</v>
      </c>
      <c r="E32" s="20"/>
      <c r="F32" s="20"/>
      <c r="G32" s="20"/>
      <c r="H32" s="27">
        <v>0.02</v>
      </c>
      <c r="I32" s="45">
        <v>174038</v>
      </c>
      <c r="J32" s="45">
        <v>108774</v>
      </c>
      <c r="K32" s="45">
        <v>65265</v>
      </c>
      <c r="L32" s="45">
        <v>174038</v>
      </c>
      <c r="M32" s="45">
        <v>152941</v>
      </c>
      <c r="N32" s="28">
        <v>5</v>
      </c>
      <c r="O32" s="23" t="str">
        <f t="shared" si="10"/>
        <v>3日2時間11分6秒</v>
      </c>
      <c r="P32" s="28" t="s">
        <v>22</v>
      </c>
      <c r="Q32" s="78">
        <f t="shared" si="22"/>
        <v>3</v>
      </c>
      <c r="R32" s="78">
        <f t="shared" si="23"/>
        <v>7866</v>
      </c>
      <c r="S32" s="78">
        <f t="shared" si="24"/>
        <v>2</v>
      </c>
      <c r="T32" s="78">
        <f t="shared" si="25"/>
        <v>666</v>
      </c>
      <c r="U32" s="78">
        <f t="shared" si="26"/>
        <v>11</v>
      </c>
      <c r="V32" s="78">
        <f t="shared" si="9"/>
        <v>6</v>
      </c>
      <c r="W32" s="25">
        <f t="shared" si="15"/>
        <v>267066</v>
      </c>
      <c r="X32" s="25">
        <f t="shared" si="16"/>
        <v>360900</v>
      </c>
      <c r="Y32" s="26">
        <f t="shared" si="17"/>
        <v>360900</v>
      </c>
      <c r="Z32" s="26">
        <v>4</v>
      </c>
      <c r="AA32" s="26">
        <v>4</v>
      </c>
      <c r="AB32" s="26">
        <v>15</v>
      </c>
      <c r="AC32" s="26">
        <v>0</v>
      </c>
      <c r="AD32" s="29">
        <v>38022</v>
      </c>
    </row>
    <row r="33" spans="1:30" x14ac:dyDescent="0.4">
      <c r="A33" s="13"/>
      <c r="B33" s="14"/>
      <c r="C33" s="13" t="s">
        <v>5</v>
      </c>
      <c r="D33" s="13">
        <v>5</v>
      </c>
      <c r="E33" s="20"/>
      <c r="F33" s="20"/>
      <c r="G33" s="20"/>
      <c r="H33" s="27">
        <v>0.03</v>
      </c>
      <c r="I33" s="45">
        <v>208846</v>
      </c>
      <c r="J33" s="45">
        <v>130529</v>
      </c>
      <c r="K33" s="45">
        <v>78317</v>
      </c>
      <c r="L33" s="45">
        <v>208846</v>
      </c>
      <c r="M33" s="45">
        <v>183530</v>
      </c>
      <c r="N33" s="28">
        <v>7</v>
      </c>
      <c r="O33" s="23" t="str">
        <f t="shared" si="10"/>
        <v>3日17時間1分19秒</v>
      </c>
      <c r="P33" s="28" t="s">
        <v>23</v>
      </c>
      <c r="Q33" s="78">
        <f t="shared" si="22"/>
        <v>3</v>
      </c>
      <c r="R33" s="78">
        <f t="shared" si="23"/>
        <v>61279.200000000012</v>
      </c>
      <c r="S33" s="78">
        <f t="shared" si="24"/>
        <v>17</v>
      </c>
      <c r="T33" s="78">
        <f t="shared" si="25"/>
        <v>79.200000000011642</v>
      </c>
      <c r="U33" s="78">
        <f t="shared" si="26"/>
        <v>1</v>
      </c>
      <c r="V33" s="78">
        <f t="shared" si="9"/>
        <v>19</v>
      </c>
      <c r="W33" s="25">
        <f t="shared" si="15"/>
        <v>320479.2</v>
      </c>
      <c r="X33" s="25">
        <f t="shared" si="16"/>
        <v>433080</v>
      </c>
      <c r="Y33" s="26">
        <f t="shared" si="17"/>
        <v>433080</v>
      </c>
      <c r="Z33" s="26">
        <v>5</v>
      </c>
      <c r="AA33" s="26">
        <v>0</v>
      </c>
      <c r="AB33" s="26">
        <v>18</v>
      </c>
      <c r="AC33" s="26">
        <v>0</v>
      </c>
      <c r="AD33" s="29">
        <v>46304</v>
      </c>
    </row>
    <row r="34" spans="1:30" x14ac:dyDescent="0.4">
      <c r="A34" s="13"/>
      <c r="B34" s="14"/>
      <c r="C34" s="13" t="s">
        <v>5</v>
      </c>
      <c r="D34" s="13">
        <v>6</v>
      </c>
      <c r="E34" s="20"/>
      <c r="F34" s="20"/>
      <c r="G34" s="20"/>
      <c r="H34" s="27">
        <v>0.04</v>
      </c>
      <c r="I34" s="45">
        <v>278461</v>
      </c>
      <c r="J34" s="45">
        <v>174038</v>
      </c>
      <c r="K34" s="45">
        <v>104423</v>
      </c>
      <c r="L34" s="45">
        <v>278461</v>
      </c>
      <c r="M34" s="45">
        <v>244706</v>
      </c>
      <c r="N34" s="28">
        <v>9</v>
      </c>
      <c r="O34" s="23" t="str">
        <f t="shared" si="10"/>
        <v>4日22時間41分45秒</v>
      </c>
      <c r="P34" s="28" t="s">
        <v>24</v>
      </c>
      <c r="Q34" s="78">
        <f t="shared" si="22"/>
        <v>4</v>
      </c>
      <c r="R34" s="78">
        <f t="shared" si="23"/>
        <v>81705.599999999977</v>
      </c>
      <c r="S34" s="78">
        <f t="shared" si="24"/>
        <v>22</v>
      </c>
      <c r="T34" s="78">
        <f t="shared" si="25"/>
        <v>2505.5999999999767</v>
      </c>
      <c r="U34" s="78">
        <f t="shared" si="26"/>
        <v>41</v>
      </c>
      <c r="V34" s="78">
        <f t="shared" si="9"/>
        <v>45</v>
      </c>
      <c r="W34" s="25">
        <f t="shared" si="15"/>
        <v>427305.6</v>
      </c>
      <c r="X34" s="25">
        <f t="shared" si="16"/>
        <v>577440</v>
      </c>
      <c r="Y34" s="26">
        <f t="shared" si="17"/>
        <v>577440</v>
      </c>
      <c r="Z34" s="26">
        <v>6</v>
      </c>
      <c r="AA34" s="26">
        <v>16</v>
      </c>
      <c r="AB34" s="26">
        <v>24</v>
      </c>
      <c r="AC34" s="26">
        <v>0</v>
      </c>
      <c r="AD34" s="29">
        <v>62114</v>
      </c>
    </row>
    <row r="35" spans="1:30" x14ac:dyDescent="0.4">
      <c r="A35" s="13"/>
      <c r="B35" s="14"/>
      <c r="C35" s="13" t="s">
        <v>5</v>
      </c>
      <c r="D35" s="13">
        <v>7</v>
      </c>
      <c r="E35" s="20"/>
      <c r="F35" s="20"/>
      <c r="G35" s="20"/>
      <c r="H35" s="27">
        <v>0.05</v>
      </c>
      <c r="I35" s="45">
        <v>365480</v>
      </c>
      <c r="J35" s="45">
        <v>228425</v>
      </c>
      <c r="K35" s="45">
        <v>137055</v>
      </c>
      <c r="L35" s="45">
        <v>365480</v>
      </c>
      <c r="M35" s="45">
        <v>321176</v>
      </c>
      <c r="N35" s="28">
        <v>12</v>
      </c>
      <c r="O35" s="23" t="str">
        <f t="shared" si="10"/>
        <v>6日11時間46分56秒</v>
      </c>
      <c r="P35" s="28" t="s">
        <v>25</v>
      </c>
      <c r="Q35" s="78">
        <f t="shared" si="22"/>
        <v>6</v>
      </c>
      <c r="R35" s="78">
        <f t="shared" si="23"/>
        <v>42416.400000000023</v>
      </c>
      <c r="S35" s="78">
        <f t="shared" si="24"/>
        <v>11</v>
      </c>
      <c r="T35" s="78">
        <f t="shared" si="25"/>
        <v>2816.4000000000233</v>
      </c>
      <c r="U35" s="78">
        <f t="shared" si="26"/>
        <v>46</v>
      </c>
      <c r="V35" s="78">
        <f t="shared" si="9"/>
        <v>56</v>
      </c>
      <c r="W35" s="25">
        <f t="shared" si="15"/>
        <v>560816.4</v>
      </c>
      <c r="X35" s="25">
        <f t="shared" si="16"/>
        <v>757860</v>
      </c>
      <c r="Y35" s="26">
        <f t="shared" si="17"/>
        <v>757860</v>
      </c>
      <c r="Z35" s="26">
        <v>8</v>
      </c>
      <c r="AA35" s="26">
        <v>18</v>
      </c>
      <c r="AB35" s="26">
        <v>31</v>
      </c>
      <c r="AC35" s="26">
        <v>0</v>
      </c>
      <c r="AD35" s="29">
        <v>82067</v>
      </c>
    </row>
    <row r="36" spans="1:30" x14ac:dyDescent="0.4">
      <c r="A36" s="13"/>
      <c r="B36" s="14"/>
      <c r="C36" s="13" t="s">
        <v>5</v>
      </c>
      <c r="D36" s="13">
        <v>8</v>
      </c>
      <c r="E36" s="20"/>
      <c r="F36" s="20"/>
      <c r="G36" s="20"/>
      <c r="H36" s="27">
        <v>0.06</v>
      </c>
      <c r="I36" s="45">
        <v>522114</v>
      </c>
      <c r="J36" s="45">
        <v>326321</v>
      </c>
      <c r="K36" s="45">
        <v>195793</v>
      </c>
      <c r="L36" s="45">
        <v>522114</v>
      </c>
      <c r="M36" s="45">
        <v>458823</v>
      </c>
      <c r="N36" s="28">
        <v>15</v>
      </c>
      <c r="O36" s="23" t="str">
        <f t="shared" si="10"/>
        <v>9日6時間32分33秒</v>
      </c>
      <c r="P36" s="28" t="s">
        <v>26</v>
      </c>
      <c r="Q36" s="78">
        <f t="shared" si="22"/>
        <v>9</v>
      </c>
      <c r="R36" s="78">
        <f t="shared" si="23"/>
        <v>23553.599999999977</v>
      </c>
      <c r="S36" s="78">
        <f t="shared" si="24"/>
        <v>6</v>
      </c>
      <c r="T36" s="78">
        <f t="shared" si="25"/>
        <v>1953.5999999999767</v>
      </c>
      <c r="U36" s="78">
        <f t="shared" si="26"/>
        <v>32</v>
      </c>
      <c r="V36" s="78">
        <f t="shared" si="9"/>
        <v>33</v>
      </c>
      <c r="W36" s="25">
        <f t="shared" si="15"/>
        <v>801153.6</v>
      </c>
      <c r="X36" s="25">
        <f t="shared" si="16"/>
        <v>1082640</v>
      </c>
      <c r="Y36" s="26">
        <f t="shared" si="17"/>
        <v>1082640</v>
      </c>
      <c r="Z36" s="26">
        <v>12</v>
      </c>
      <c r="AA36" s="26">
        <v>12</v>
      </c>
      <c r="AB36" s="26">
        <v>44</v>
      </c>
      <c r="AC36" s="26">
        <v>0</v>
      </c>
      <c r="AD36" s="29">
        <v>115571</v>
      </c>
    </row>
    <row r="37" spans="1:30" x14ac:dyDescent="0.4">
      <c r="A37" s="13"/>
      <c r="B37" s="14"/>
      <c r="C37" s="13" t="s">
        <v>5</v>
      </c>
      <c r="D37" s="13">
        <v>9</v>
      </c>
      <c r="E37" s="20"/>
      <c r="F37" s="20"/>
      <c r="G37" s="20"/>
      <c r="H37" s="27">
        <v>0.08</v>
      </c>
      <c r="I37" s="45">
        <v>730959</v>
      </c>
      <c r="J37" s="45">
        <v>456849</v>
      </c>
      <c r="K37" s="45">
        <v>274110</v>
      </c>
      <c r="L37" s="45">
        <v>730959</v>
      </c>
      <c r="M37" s="45">
        <v>642352</v>
      </c>
      <c r="N37" s="28">
        <v>19</v>
      </c>
      <c r="O37" s="23" t="str">
        <f t="shared" si="10"/>
        <v>12日23時間33分8秒</v>
      </c>
      <c r="P37" s="28" t="s">
        <v>27</v>
      </c>
      <c r="Q37" s="78">
        <f t="shared" si="22"/>
        <v>12</v>
      </c>
      <c r="R37" s="78">
        <f t="shared" si="23"/>
        <v>84788.399999999907</v>
      </c>
      <c r="S37" s="78">
        <f t="shared" si="24"/>
        <v>23</v>
      </c>
      <c r="T37" s="78">
        <f t="shared" si="25"/>
        <v>1988.3999999999069</v>
      </c>
      <c r="U37" s="78">
        <f t="shared" si="26"/>
        <v>33</v>
      </c>
      <c r="V37" s="78">
        <f t="shared" si="9"/>
        <v>8</v>
      </c>
      <c r="W37" s="25">
        <f t="shared" si="15"/>
        <v>1121588.3999999999</v>
      </c>
      <c r="X37" s="25">
        <f t="shared" si="16"/>
        <v>1515660</v>
      </c>
      <c r="Y37" s="26">
        <f t="shared" si="17"/>
        <v>1515660</v>
      </c>
      <c r="Z37" s="26">
        <v>17</v>
      </c>
      <c r="AA37" s="26">
        <v>13</v>
      </c>
      <c r="AB37" s="26">
        <v>1</v>
      </c>
      <c r="AC37" s="26">
        <v>0</v>
      </c>
      <c r="AD37" s="29">
        <v>158863</v>
      </c>
    </row>
    <row r="38" spans="1:30" s="4" customFormat="1" x14ac:dyDescent="0.4">
      <c r="A38" s="18"/>
      <c r="B38" s="14"/>
      <c r="C38" s="18" t="s">
        <v>5</v>
      </c>
      <c r="D38" s="18">
        <v>10</v>
      </c>
      <c r="E38" s="30"/>
      <c r="F38" s="30"/>
      <c r="G38" s="30"/>
      <c r="H38" s="31">
        <v>0.15</v>
      </c>
      <c r="I38" s="46">
        <v>957208</v>
      </c>
      <c r="J38" s="46">
        <v>598255</v>
      </c>
      <c r="K38" s="46">
        <v>358953</v>
      </c>
      <c r="L38" s="46">
        <v>957208</v>
      </c>
      <c r="M38" s="46">
        <v>841176</v>
      </c>
      <c r="N38" s="33">
        <v>24</v>
      </c>
      <c r="O38" s="23" t="str">
        <f t="shared" si="10"/>
        <v>16日23時間59分12秒</v>
      </c>
      <c r="P38" s="33" t="s">
        <v>28</v>
      </c>
      <c r="Q38" s="78">
        <f t="shared" si="22"/>
        <v>16</v>
      </c>
      <c r="R38" s="78">
        <f t="shared" si="23"/>
        <v>86352</v>
      </c>
      <c r="S38" s="78">
        <f t="shared" si="24"/>
        <v>23</v>
      </c>
      <c r="T38" s="78">
        <f t="shared" si="25"/>
        <v>3552</v>
      </c>
      <c r="U38" s="78">
        <f t="shared" si="26"/>
        <v>59</v>
      </c>
      <c r="V38" s="78">
        <f t="shared" si="9"/>
        <v>12</v>
      </c>
      <c r="W38" s="34">
        <f t="shared" si="15"/>
        <v>1468752</v>
      </c>
      <c r="X38" s="34">
        <f t="shared" si="16"/>
        <v>1984800</v>
      </c>
      <c r="Y38" s="35">
        <f t="shared" si="17"/>
        <v>1984800</v>
      </c>
      <c r="Z38" s="35">
        <v>22</v>
      </c>
      <c r="AA38" s="35">
        <v>23</v>
      </c>
      <c r="AB38" s="35">
        <v>20</v>
      </c>
      <c r="AC38" s="35">
        <v>0</v>
      </c>
      <c r="AD38" s="36">
        <v>207050</v>
      </c>
    </row>
    <row r="39" spans="1:30" x14ac:dyDescent="0.4">
      <c r="A39" s="16"/>
      <c r="B39" s="14"/>
      <c r="C39" s="16" t="s">
        <v>6</v>
      </c>
      <c r="D39" s="16">
        <v>1</v>
      </c>
      <c r="E39" s="37"/>
      <c r="F39" s="37"/>
      <c r="G39" s="37"/>
      <c r="H39" s="38">
        <v>5.0000000000000001E-3</v>
      </c>
      <c r="I39" s="39">
        <v>90500</v>
      </c>
      <c r="J39" s="39">
        <v>16969</v>
      </c>
      <c r="K39" s="39">
        <v>28282</v>
      </c>
      <c r="L39" s="39">
        <v>22625</v>
      </c>
      <c r="M39" s="39">
        <v>39765</v>
      </c>
      <c r="N39" s="40">
        <v>2</v>
      </c>
      <c r="O39" s="23" t="str">
        <f t="shared" si="10"/>
        <v>0日18時間52分56秒</v>
      </c>
      <c r="P39" s="40" t="s">
        <v>58</v>
      </c>
      <c r="Q39" s="78">
        <f t="shared" si="22"/>
        <v>0</v>
      </c>
      <c r="R39" s="78">
        <f t="shared" si="23"/>
        <v>67976.399999999994</v>
      </c>
      <c r="S39" s="78">
        <f t="shared" si="24"/>
        <v>18</v>
      </c>
      <c r="T39" s="78">
        <f t="shared" si="25"/>
        <v>3176.3999999999942</v>
      </c>
      <c r="U39" s="78">
        <f t="shared" si="26"/>
        <v>52</v>
      </c>
      <c r="V39" s="78">
        <f t="shared" si="9"/>
        <v>56</v>
      </c>
      <c r="W39" s="42">
        <f t="shared" si="15"/>
        <v>67976.399999999994</v>
      </c>
      <c r="X39" s="42">
        <f t="shared" si="16"/>
        <v>91860</v>
      </c>
      <c r="Y39" s="43">
        <f t="shared" si="17"/>
        <v>91860</v>
      </c>
      <c r="Z39" s="43">
        <v>1</v>
      </c>
      <c r="AA39" s="43">
        <v>1</v>
      </c>
      <c r="AB39" s="43">
        <v>31</v>
      </c>
      <c r="AC39" s="43">
        <v>0</v>
      </c>
      <c r="AD39" s="44">
        <v>9583</v>
      </c>
    </row>
    <row r="40" spans="1:30" x14ac:dyDescent="0.4">
      <c r="A40" s="13"/>
      <c r="B40" s="14"/>
      <c r="C40" s="13" t="s">
        <v>6</v>
      </c>
      <c r="D40" s="13">
        <v>2</v>
      </c>
      <c r="E40" s="20"/>
      <c r="F40" s="20"/>
      <c r="G40" s="20"/>
      <c r="H40" s="27">
        <v>0.01</v>
      </c>
      <c r="I40" s="45">
        <v>316749</v>
      </c>
      <c r="J40" s="45">
        <v>59391</v>
      </c>
      <c r="K40" s="45">
        <v>98984</v>
      </c>
      <c r="L40" s="45">
        <v>79188</v>
      </c>
      <c r="M40" s="45">
        <v>139177</v>
      </c>
      <c r="N40" s="28">
        <v>4</v>
      </c>
      <c r="O40" s="23" t="str">
        <f t="shared" si="10"/>
        <v>2日18時間5分39秒</v>
      </c>
      <c r="P40" s="28" t="s">
        <v>59</v>
      </c>
      <c r="Q40" s="78">
        <f t="shared" si="22"/>
        <v>2</v>
      </c>
      <c r="R40" s="78">
        <f t="shared" si="23"/>
        <v>65139.600000000006</v>
      </c>
      <c r="S40" s="78">
        <f t="shared" si="24"/>
        <v>18</v>
      </c>
      <c r="T40" s="78">
        <f t="shared" si="25"/>
        <v>339.60000000000582</v>
      </c>
      <c r="U40" s="78">
        <f t="shared" si="26"/>
        <v>5</v>
      </c>
      <c r="V40" s="78">
        <f t="shared" si="9"/>
        <v>39</v>
      </c>
      <c r="W40" s="25">
        <f t="shared" si="15"/>
        <v>237939.6</v>
      </c>
      <c r="X40" s="25">
        <f t="shared" si="16"/>
        <v>321540</v>
      </c>
      <c r="Y40" s="26">
        <f t="shared" si="17"/>
        <v>321540</v>
      </c>
      <c r="Z40" s="26">
        <v>3</v>
      </c>
      <c r="AA40" s="26">
        <v>17</v>
      </c>
      <c r="AB40" s="26">
        <v>19</v>
      </c>
      <c r="AC40" s="26">
        <v>0</v>
      </c>
      <c r="AD40" s="29">
        <v>32101</v>
      </c>
    </row>
    <row r="41" spans="1:30" x14ac:dyDescent="0.4">
      <c r="A41" s="13"/>
      <c r="B41" s="14"/>
      <c r="C41" s="13" t="s">
        <v>6</v>
      </c>
      <c r="D41" s="13">
        <v>3</v>
      </c>
      <c r="E41" s="20"/>
      <c r="F41" s="20"/>
      <c r="G41" s="20"/>
      <c r="H41" s="21">
        <v>1.4999999999999999E-2</v>
      </c>
      <c r="I41" s="45">
        <v>384624</v>
      </c>
      <c r="J41" s="45">
        <v>72117</v>
      </c>
      <c r="K41" s="45">
        <v>120195</v>
      </c>
      <c r="L41" s="45">
        <v>96156</v>
      </c>
      <c r="M41" s="45">
        <v>169000</v>
      </c>
      <c r="N41" s="28">
        <v>6</v>
      </c>
      <c r="O41" s="23" t="str">
        <f t="shared" si="10"/>
        <v>3日8時間15分10秒</v>
      </c>
      <c r="P41" s="28" t="s">
        <v>60</v>
      </c>
      <c r="Q41" s="78">
        <f t="shared" si="22"/>
        <v>3</v>
      </c>
      <c r="R41" s="78">
        <f t="shared" si="23"/>
        <v>29710.799999999988</v>
      </c>
      <c r="S41" s="78">
        <f t="shared" si="24"/>
        <v>8</v>
      </c>
      <c r="T41" s="78">
        <f t="shared" si="25"/>
        <v>910.79999999998836</v>
      </c>
      <c r="U41" s="78">
        <f t="shared" si="26"/>
        <v>15</v>
      </c>
      <c r="V41" s="78">
        <f t="shared" si="9"/>
        <v>10</v>
      </c>
      <c r="W41" s="25">
        <f t="shared" si="15"/>
        <v>288910.8</v>
      </c>
      <c r="X41" s="25">
        <f t="shared" si="16"/>
        <v>390420</v>
      </c>
      <c r="Y41" s="26">
        <f t="shared" si="17"/>
        <v>390420</v>
      </c>
      <c r="Z41" s="26">
        <v>4</v>
      </c>
      <c r="AA41" s="26">
        <v>12</v>
      </c>
      <c r="AB41" s="26">
        <v>27</v>
      </c>
      <c r="AC41" s="26">
        <v>0</v>
      </c>
      <c r="AD41" s="29">
        <v>40246</v>
      </c>
    </row>
    <row r="42" spans="1:30" x14ac:dyDescent="0.4">
      <c r="A42" s="13"/>
      <c r="B42" s="14"/>
      <c r="C42" s="13" t="s">
        <v>6</v>
      </c>
      <c r="D42" s="13">
        <v>4</v>
      </c>
      <c r="E42" s="20"/>
      <c r="F42" s="20"/>
      <c r="G42" s="20"/>
      <c r="H42" s="27">
        <v>0.02</v>
      </c>
      <c r="I42" s="45">
        <v>452498</v>
      </c>
      <c r="J42" s="45">
        <v>84844</v>
      </c>
      <c r="K42" s="45">
        <v>141406</v>
      </c>
      <c r="L42" s="45">
        <v>113125</v>
      </c>
      <c r="M42" s="45">
        <v>198824</v>
      </c>
      <c r="N42" s="28">
        <v>8</v>
      </c>
      <c r="O42" s="23" t="str">
        <f t="shared" si="10"/>
        <v>3日22時間24分42秒</v>
      </c>
      <c r="P42" s="28" t="s">
        <v>61</v>
      </c>
      <c r="Q42" s="78">
        <f t="shared" si="22"/>
        <v>3</v>
      </c>
      <c r="R42" s="78">
        <f t="shared" si="23"/>
        <v>80682</v>
      </c>
      <c r="S42" s="78">
        <f t="shared" si="24"/>
        <v>22</v>
      </c>
      <c r="T42" s="78">
        <f t="shared" si="25"/>
        <v>1482</v>
      </c>
      <c r="U42" s="78">
        <f t="shared" si="26"/>
        <v>24</v>
      </c>
      <c r="V42" s="78">
        <f t="shared" si="9"/>
        <v>42</v>
      </c>
      <c r="W42" s="25">
        <f t="shared" si="15"/>
        <v>339882</v>
      </c>
      <c r="X42" s="25">
        <f t="shared" si="16"/>
        <v>459300</v>
      </c>
      <c r="Y42" s="26">
        <f t="shared" si="17"/>
        <v>459300</v>
      </c>
      <c r="Z42" s="26">
        <v>5</v>
      </c>
      <c r="AA42" s="26">
        <v>7</v>
      </c>
      <c r="AB42" s="26">
        <v>35</v>
      </c>
      <c r="AC42" s="26">
        <v>0</v>
      </c>
      <c r="AD42" s="29">
        <v>48392</v>
      </c>
    </row>
    <row r="43" spans="1:30" x14ac:dyDescent="0.4">
      <c r="A43" s="13"/>
      <c r="B43" s="14"/>
      <c r="C43" s="13" t="s">
        <v>6</v>
      </c>
      <c r="D43" s="13">
        <v>5</v>
      </c>
      <c r="E43" s="20"/>
      <c r="F43" s="20"/>
      <c r="G43" s="20"/>
      <c r="H43" s="27">
        <v>0.03</v>
      </c>
      <c r="I43" s="45">
        <v>542998</v>
      </c>
      <c r="J43" s="45">
        <v>101813</v>
      </c>
      <c r="K43" s="45">
        <v>169687</v>
      </c>
      <c r="L43" s="45">
        <v>135750</v>
      </c>
      <c r="M43" s="45">
        <v>238588</v>
      </c>
      <c r="N43" s="28">
        <v>10</v>
      </c>
      <c r="O43" s="23" t="str">
        <f t="shared" si="10"/>
        <v>4日17時間17分38秒</v>
      </c>
      <c r="P43" s="28" t="s">
        <v>62</v>
      </c>
      <c r="Q43" s="78">
        <f t="shared" si="22"/>
        <v>4</v>
      </c>
      <c r="R43" s="78">
        <f t="shared" si="23"/>
        <v>62258.400000000023</v>
      </c>
      <c r="S43" s="78">
        <f t="shared" si="24"/>
        <v>17</v>
      </c>
      <c r="T43" s="78">
        <f t="shared" si="25"/>
        <v>1058.4000000000233</v>
      </c>
      <c r="U43" s="78">
        <f t="shared" si="26"/>
        <v>17</v>
      </c>
      <c r="V43" s="78">
        <f t="shared" si="9"/>
        <v>38</v>
      </c>
      <c r="W43" s="25">
        <f t="shared" si="15"/>
        <v>407858.4</v>
      </c>
      <c r="X43" s="25">
        <f t="shared" si="16"/>
        <v>551160</v>
      </c>
      <c r="Y43" s="26">
        <f t="shared" si="17"/>
        <v>551160</v>
      </c>
      <c r="Z43" s="26">
        <v>6</v>
      </c>
      <c r="AA43" s="26">
        <v>9</v>
      </c>
      <c r="AB43" s="26">
        <v>6</v>
      </c>
      <c r="AC43" s="26">
        <v>0</v>
      </c>
      <c r="AD43" s="29">
        <v>58932</v>
      </c>
    </row>
    <row r="44" spans="1:30" x14ac:dyDescent="0.4">
      <c r="A44" s="13"/>
      <c r="B44" s="14"/>
      <c r="C44" s="13" t="s">
        <v>6</v>
      </c>
      <c r="D44" s="13">
        <v>6</v>
      </c>
      <c r="E44" s="20"/>
      <c r="F44" s="20"/>
      <c r="G44" s="20"/>
      <c r="H44" s="27">
        <v>0.04</v>
      </c>
      <c r="I44" s="45">
        <v>723997</v>
      </c>
      <c r="J44" s="45">
        <v>135750</v>
      </c>
      <c r="K44" s="45">
        <v>226249</v>
      </c>
      <c r="L44" s="45">
        <v>181000</v>
      </c>
      <c r="M44" s="45">
        <v>318118</v>
      </c>
      <c r="N44" s="28">
        <v>14</v>
      </c>
      <c r="O44" s="23" t="str">
        <f t="shared" si="10"/>
        <v>6日7時間3分31秒</v>
      </c>
      <c r="P44" s="28" t="s">
        <v>63</v>
      </c>
      <c r="Q44" s="78">
        <f t="shared" si="22"/>
        <v>6</v>
      </c>
      <c r="R44" s="78">
        <f t="shared" si="23"/>
        <v>25411.199999999953</v>
      </c>
      <c r="S44" s="78">
        <f t="shared" si="24"/>
        <v>7</v>
      </c>
      <c r="T44" s="78">
        <f t="shared" si="25"/>
        <v>211.19999999995343</v>
      </c>
      <c r="U44" s="78">
        <f t="shared" si="26"/>
        <v>3</v>
      </c>
      <c r="V44" s="78">
        <f t="shared" si="9"/>
        <v>31</v>
      </c>
      <c r="W44" s="25">
        <f t="shared" si="15"/>
        <v>543811.19999999995</v>
      </c>
      <c r="X44" s="25">
        <f t="shared" si="16"/>
        <v>734880</v>
      </c>
      <c r="Y44" s="26">
        <f t="shared" si="17"/>
        <v>734880</v>
      </c>
      <c r="Z44" s="26">
        <v>8</v>
      </c>
      <c r="AA44" s="26">
        <v>12</v>
      </c>
      <c r="AB44" s="26">
        <v>8</v>
      </c>
      <c r="AC44" s="26">
        <v>0</v>
      </c>
      <c r="AD44" s="29">
        <v>79055</v>
      </c>
    </row>
    <row r="45" spans="1:30" x14ac:dyDescent="0.4">
      <c r="A45" s="13"/>
      <c r="B45" s="14"/>
      <c r="C45" s="13" t="s">
        <v>6</v>
      </c>
      <c r="D45" s="13">
        <v>7</v>
      </c>
      <c r="E45" s="20"/>
      <c r="F45" s="20"/>
      <c r="G45" s="20"/>
      <c r="H45" s="27">
        <v>0.05</v>
      </c>
      <c r="I45" s="45">
        <v>950246</v>
      </c>
      <c r="J45" s="45">
        <v>178172</v>
      </c>
      <c r="K45" s="45">
        <v>296952</v>
      </c>
      <c r="L45" s="45">
        <v>237562</v>
      </c>
      <c r="M45" s="45">
        <v>417529</v>
      </c>
      <c r="N45" s="28">
        <v>19</v>
      </c>
      <c r="O45" s="23" t="str">
        <f t="shared" si="10"/>
        <v>8日6時間15分30秒</v>
      </c>
      <c r="P45" s="28" t="s">
        <v>64</v>
      </c>
      <c r="Q45" s="78">
        <f t="shared" si="22"/>
        <v>8</v>
      </c>
      <c r="R45" s="78">
        <f t="shared" si="23"/>
        <v>22530</v>
      </c>
      <c r="S45" s="78">
        <f t="shared" si="24"/>
        <v>6</v>
      </c>
      <c r="T45" s="78">
        <f t="shared" si="25"/>
        <v>930</v>
      </c>
      <c r="U45" s="78">
        <f t="shared" si="26"/>
        <v>15</v>
      </c>
      <c r="V45" s="78">
        <f t="shared" si="9"/>
        <v>30</v>
      </c>
      <c r="W45" s="25">
        <f t="shared" si="15"/>
        <v>713730</v>
      </c>
      <c r="X45" s="25">
        <f t="shared" si="16"/>
        <v>964500</v>
      </c>
      <c r="Y45" s="26">
        <f t="shared" si="17"/>
        <v>964500</v>
      </c>
      <c r="Z45" s="26">
        <v>11</v>
      </c>
      <c r="AA45" s="26">
        <v>3</v>
      </c>
      <c r="AB45" s="26">
        <v>55</v>
      </c>
      <c r="AC45" s="26">
        <v>0</v>
      </c>
      <c r="AD45" s="29">
        <v>104449</v>
      </c>
    </row>
    <row r="46" spans="1:30" x14ac:dyDescent="0.4">
      <c r="A46" s="13"/>
      <c r="B46" s="14"/>
      <c r="C46" s="13" t="s">
        <v>6</v>
      </c>
      <c r="D46" s="13">
        <v>8</v>
      </c>
      <c r="E46" s="20"/>
      <c r="F46" s="20"/>
      <c r="G46" s="20"/>
      <c r="H46" s="27">
        <v>0.06</v>
      </c>
      <c r="I46" s="45">
        <v>1357494</v>
      </c>
      <c r="J46" s="45">
        <v>254531</v>
      </c>
      <c r="K46" s="45">
        <v>424217</v>
      </c>
      <c r="L46" s="45">
        <v>339374</v>
      </c>
      <c r="M46" s="45">
        <v>596470</v>
      </c>
      <c r="N46" s="28">
        <v>25</v>
      </c>
      <c r="O46" s="23" t="str">
        <f t="shared" si="10"/>
        <v>11日19時間14分6秒</v>
      </c>
      <c r="P46" s="28" t="s">
        <v>65</v>
      </c>
      <c r="Q46" s="78">
        <f t="shared" si="22"/>
        <v>11</v>
      </c>
      <c r="R46" s="78">
        <f t="shared" si="23"/>
        <v>69246</v>
      </c>
      <c r="S46" s="78">
        <f t="shared" si="24"/>
        <v>19</v>
      </c>
      <c r="T46" s="78">
        <f t="shared" si="25"/>
        <v>846</v>
      </c>
      <c r="U46" s="78">
        <f t="shared" si="26"/>
        <v>14</v>
      </c>
      <c r="V46" s="78">
        <f t="shared" si="9"/>
        <v>6</v>
      </c>
      <c r="W46" s="25">
        <f t="shared" si="15"/>
        <v>1019646</v>
      </c>
      <c r="X46" s="25">
        <f t="shared" si="16"/>
        <v>1377900</v>
      </c>
      <c r="Y46" s="26">
        <f t="shared" si="17"/>
        <v>1377900</v>
      </c>
      <c r="Z46" s="26">
        <v>15</v>
      </c>
      <c r="AA46" s="26">
        <v>22</v>
      </c>
      <c r="AB46" s="26">
        <v>45</v>
      </c>
      <c r="AC46" s="26">
        <v>0</v>
      </c>
      <c r="AD46" s="29">
        <v>147090</v>
      </c>
    </row>
    <row r="47" spans="1:30" x14ac:dyDescent="0.4">
      <c r="A47" s="13"/>
      <c r="B47" s="14"/>
      <c r="C47" s="13" t="s">
        <v>6</v>
      </c>
      <c r="D47" s="13">
        <v>9</v>
      </c>
      <c r="E47" s="20"/>
      <c r="F47" s="20"/>
      <c r="G47" s="20"/>
      <c r="H47" s="27">
        <v>0.08</v>
      </c>
      <c r="I47" s="45">
        <v>1900492</v>
      </c>
      <c r="J47" s="45">
        <v>356343</v>
      </c>
      <c r="K47" s="45">
        <v>593904</v>
      </c>
      <c r="L47" s="45">
        <v>475123</v>
      </c>
      <c r="M47" s="45">
        <v>835058</v>
      </c>
      <c r="N47" s="28">
        <v>31</v>
      </c>
      <c r="O47" s="23" t="str">
        <f t="shared" si="10"/>
        <v>16日12時間31分0秒</v>
      </c>
      <c r="P47" s="28" t="s">
        <v>66</v>
      </c>
      <c r="Q47" s="78">
        <f t="shared" si="22"/>
        <v>16</v>
      </c>
      <c r="R47" s="78">
        <f t="shared" si="23"/>
        <v>45060</v>
      </c>
      <c r="S47" s="78">
        <f t="shared" si="24"/>
        <v>12</v>
      </c>
      <c r="T47" s="78">
        <f t="shared" si="25"/>
        <v>1860</v>
      </c>
      <c r="U47" s="78">
        <f t="shared" si="26"/>
        <v>31</v>
      </c>
      <c r="V47" s="78">
        <f t="shared" si="9"/>
        <v>0</v>
      </c>
      <c r="W47" s="25">
        <f t="shared" si="15"/>
        <v>1427460</v>
      </c>
      <c r="X47" s="25">
        <f t="shared" si="16"/>
        <v>1929000</v>
      </c>
      <c r="Y47" s="26">
        <f t="shared" si="17"/>
        <v>1929000</v>
      </c>
      <c r="Z47" s="26">
        <v>22</v>
      </c>
      <c r="AA47" s="26">
        <v>7</v>
      </c>
      <c r="AB47" s="26">
        <v>50</v>
      </c>
      <c r="AC47" s="26">
        <v>0</v>
      </c>
      <c r="AD47" s="29">
        <v>202190</v>
      </c>
    </row>
    <row r="48" spans="1:30" s="4" customFormat="1" x14ac:dyDescent="0.4">
      <c r="A48" s="18"/>
      <c r="B48" s="14"/>
      <c r="C48" s="18" t="s">
        <v>6</v>
      </c>
      <c r="D48" s="18">
        <v>10</v>
      </c>
      <c r="E48" s="30"/>
      <c r="F48" s="30"/>
      <c r="G48" s="30"/>
      <c r="H48" s="31">
        <v>0.15</v>
      </c>
      <c r="I48" s="46">
        <v>2488739</v>
      </c>
      <c r="J48" s="46">
        <v>466639</v>
      </c>
      <c r="K48" s="46">
        <v>777731</v>
      </c>
      <c r="L48" s="46">
        <v>622185</v>
      </c>
      <c r="M48" s="46">
        <v>1093528</v>
      </c>
      <c r="N48" s="33">
        <v>39</v>
      </c>
      <c r="O48" s="23" t="str">
        <f t="shared" si="10"/>
        <v>21日15時間14分44秒</v>
      </c>
      <c r="P48" s="33" t="s">
        <v>67</v>
      </c>
      <c r="Q48" s="78">
        <f t="shared" si="22"/>
        <v>21</v>
      </c>
      <c r="R48" s="78">
        <f t="shared" si="23"/>
        <v>54884.399999999907</v>
      </c>
      <c r="S48" s="78">
        <f t="shared" si="24"/>
        <v>15</v>
      </c>
      <c r="T48" s="78">
        <f t="shared" si="25"/>
        <v>884.39999999990687</v>
      </c>
      <c r="U48" s="78">
        <f t="shared" si="26"/>
        <v>14</v>
      </c>
      <c r="V48" s="78">
        <f t="shared" si="9"/>
        <v>44</v>
      </c>
      <c r="W48" s="34">
        <f t="shared" si="15"/>
        <v>1869284.4</v>
      </c>
      <c r="X48" s="34">
        <f t="shared" si="16"/>
        <v>2526060</v>
      </c>
      <c r="Y48" s="35">
        <f t="shared" si="17"/>
        <v>2526060</v>
      </c>
      <c r="Z48" s="35">
        <v>29</v>
      </c>
      <c r="AA48" s="35">
        <v>5</v>
      </c>
      <c r="AB48" s="35">
        <v>41</v>
      </c>
      <c r="AC48" s="35">
        <v>0</v>
      </c>
      <c r="AD48" s="36">
        <v>263517</v>
      </c>
    </row>
    <row r="49" spans="1:30" x14ac:dyDescent="0.4">
      <c r="A49" s="16"/>
      <c r="B49" s="14"/>
      <c r="C49" s="16" t="s">
        <v>7</v>
      </c>
      <c r="D49" s="16">
        <v>1</v>
      </c>
      <c r="E49" s="37"/>
      <c r="F49" s="37"/>
      <c r="G49" s="37"/>
      <c r="H49" s="44">
        <v>10000</v>
      </c>
      <c r="I49" s="39">
        <v>67875</v>
      </c>
      <c r="J49" s="39">
        <v>22625</v>
      </c>
      <c r="K49" s="39">
        <v>22625</v>
      </c>
      <c r="L49" s="39">
        <v>33938</v>
      </c>
      <c r="M49" s="39">
        <v>39765</v>
      </c>
      <c r="N49" s="40">
        <v>2</v>
      </c>
      <c r="O49" s="23" t="str">
        <f t="shared" si="10"/>
        <v>0日18時間52分56秒</v>
      </c>
      <c r="P49" s="40" t="s">
        <v>58</v>
      </c>
      <c r="Q49" s="78">
        <f t="shared" si="22"/>
        <v>0</v>
      </c>
      <c r="R49" s="78">
        <f t="shared" si="23"/>
        <v>67976.399999999994</v>
      </c>
      <c r="S49" s="78">
        <f t="shared" si="24"/>
        <v>18</v>
      </c>
      <c r="T49" s="78">
        <f t="shared" si="25"/>
        <v>3176.3999999999942</v>
      </c>
      <c r="U49" s="78">
        <f t="shared" si="26"/>
        <v>52</v>
      </c>
      <c r="V49" s="78">
        <f t="shared" si="9"/>
        <v>56</v>
      </c>
      <c r="W49" s="42">
        <f t="shared" si="15"/>
        <v>67976.399999999994</v>
      </c>
      <c r="X49" s="42">
        <f t="shared" si="16"/>
        <v>91860</v>
      </c>
      <c r="Y49" s="43">
        <f t="shared" si="17"/>
        <v>91860</v>
      </c>
      <c r="Z49" s="43">
        <v>1</v>
      </c>
      <c r="AA49" s="43">
        <v>1</v>
      </c>
      <c r="AB49" s="43">
        <v>31</v>
      </c>
      <c r="AC49" s="43">
        <v>0</v>
      </c>
      <c r="AD49" s="44">
        <v>9583</v>
      </c>
    </row>
    <row r="50" spans="1:30" x14ac:dyDescent="0.4">
      <c r="A50" s="13"/>
      <c r="B50" s="14"/>
      <c r="C50" s="13" t="s">
        <v>7</v>
      </c>
      <c r="D50" s="13">
        <v>2</v>
      </c>
      <c r="E50" s="20"/>
      <c r="F50" s="20"/>
      <c r="G50" s="20"/>
      <c r="H50" s="29">
        <v>30000</v>
      </c>
      <c r="I50" s="45">
        <v>237562</v>
      </c>
      <c r="J50" s="45">
        <v>79188</v>
      </c>
      <c r="K50" s="45">
        <v>79188</v>
      </c>
      <c r="L50" s="45">
        <v>118781</v>
      </c>
      <c r="M50" s="45">
        <v>139177</v>
      </c>
      <c r="N50" s="28">
        <v>4</v>
      </c>
      <c r="O50" s="23" t="str">
        <f t="shared" si="10"/>
        <v>2日18時間5分39秒</v>
      </c>
      <c r="P50" s="28" t="s">
        <v>59</v>
      </c>
      <c r="Q50" s="78">
        <f t="shared" si="22"/>
        <v>2</v>
      </c>
      <c r="R50" s="78">
        <f t="shared" si="23"/>
        <v>65139.600000000006</v>
      </c>
      <c r="S50" s="78">
        <f t="shared" si="24"/>
        <v>18</v>
      </c>
      <c r="T50" s="78">
        <f t="shared" si="25"/>
        <v>339.60000000000582</v>
      </c>
      <c r="U50" s="78">
        <f t="shared" si="26"/>
        <v>5</v>
      </c>
      <c r="V50" s="78">
        <f t="shared" si="9"/>
        <v>39</v>
      </c>
      <c r="W50" s="25">
        <f t="shared" si="15"/>
        <v>237939.6</v>
      </c>
      <c r="X50" s="25">
        <f t="shared" si="16"/>
        <v>321540</v>
      </c>
      <c r="Y50" s="26">
        <f t="shared" si="17"/>
        <v>321540</v>
      </c>
      <c r="Z50" s="26">
        <v>3</v>
      </c>
      <c r="AA50" s="26">
        <v>17</v>
      </c>
      <c r="AB50" s="26">
        <v>19</v>
      </c>
      <c r="AC50" s="26">
        <v>0</v>
      </c>
      <c r="AD50" s="29">
        <v>32101</v>
      </c>
    </row>
    <row r="51" spans="1:30" x14ac:dyDescent="0.4">
      <c r="A51" s="13"/>
      <c r="B51" s="14"/>
      <c r="C51" s="13" t="s">
        <v>7</v>
      </c>
      <c r="D51" s="13">
        <v>3</v>
      </c>
      <c r="E51" s="20"/>
      <c r="F51" s="20"/>
      <c r="G51" s="20"/>
      <c r="H51" s="29">
        <v>60000</v>
      </c>
      <c r="I51" s="45">
        <v>288468</v>
      </c>
      <c r="J51" s="45">
        <v>96156</v>
      </c>
      <c r="K51" s="45">
        <v>96156</v>
      </c>
      <c r="L51" s="45">
        <v>144234</v>
      </c>
      <c r="M51" s="45">
        <v>169000</v>
      </c>
      <c r="N51" s="28">
        <v>6</v>
      </c>
      <c r="O51" s="23" t="str">
        <f t="shared" si="10"/>
        <v>3日8時間15分10秒</v>
      </c>
      <c r="P51" s="28" t="s">
        <v>60</v>
      </c>
      <c r="Q51" s="78">
        <f t="shared" si="22"/>
        <v>3</v>
      </c>
      <c r="R51" s="78">
        <f t="shared" si="23"/>
        <v>29710.799999999988</v>
      </c>
      <c r="S51" s="78">
        <f t="shared" si="24"/>
        <v>8</v>
      </c>
      <c r="T51" s="78">
        <f t="shared" si="25"/>
        <v>910.79999999998836</v>
      </c>
      <c r="U51" s="78">
        <f t="shared" si="26"/>
        <v>15</v>
      </c>
      <c r="V51" s="78">
        <f t="shared" si="9"/>
        <v>10</v>
      </c>
      <c r="W51" s="25">
        <f t="shared" si="15"/>
        <v>288910.8</v>
      </c>
      <c r="X51" s="25">
        <f t="shared" si="16"/>
        <v>390420</v>
      </c>
      <c r="Y51" s="26">
        <f t="shared" si="17"/>
        <v>390420</v>
      </c>
      <c r="Z51" s="26">
        <v>4</v>
      </c>
      <c r="AA51" s="26">
        <v>12</v>
      </c>
      <c r="AB51" s="26">
        <v>27</v>
      </c>
      <c r="AC51" s="26">
        <v>0</v>
      </c>
      <c r="AD51" s="29">
        <v>40246</v>
      </c>
    </row>
    <row r="52" spans="1:30" x14ac:dyDescent="0.4">
      <c r="A52" s="13"/>
      <c r="B52" s="14"/>
      <c r="C52" s="13" t="s">
        <v>7</v>
      </c>
      <c r="D52" s="13">
        <v>4</v>
      </c>
      <c r="E52" s="20"/>
      <c r="F52" s="20"/>
      <c r="G52" s="20"/>
      <c r="H52" s="29">
        <v>100000</v>
      </c>
      <c r="I52" s="45">
        <v>339374</v>
      </c>
      <c r="J52" s="45">
        <v>113125</v>
      </c>
      <c r="K52" s="45">
        <v>113125</v>
      </c>
      <c r="L52" s="45">
        <v>169687</v>
      </c>
      <c r="M52" s="45">
        <v>198824</v>
      </c>
      <c r="N52" s="28">
        <v>8</v>
      </c>
      <c r="O52" s="23" t="str">
        <f t="shared" si="10"/>
        <v>3日22時間24分42秒</v>
      </c>
      <c r="P52" s="28" t="s">
        <v>61</v>
      </c>
      <c r="Q52" s="78">
        <f t="shared" si="22"/>
        <v>3</v>
      </c>
      <c r="R52" s="78">
        <f t="shared" si="23"/>
        <v>80682</v>
      </c>
      <c r="S52" s="78">
        <f t="shared" si="24"/>
        <v>22</v>
      </c>
      <c r="T52" s="78">
        <f t="shared" si="25"/>
        <v>1482</v>
      </c>
      <c r="U52" s="78">
        <f t="shared" si="26"/>
        <v>24</v>
      </c>
      <c r="V52" s="78">
        <f t="shared" si="9"/>
        <v>42</v>
      </c>
      <c r="W52" s="25">
        <f t="shared" si="15"/>
        <v>339882</v>
      </c>
      <c r="X52" s="25">
        <f t="shared" si="16"/>
        <v>459300</v>
      </c>
      <c r="Y52" s="26">
        <f t="shared" si="17"/>
        <v>459300</v>
      </c>
      <c r="Z52" s="26">
        <v>5</v>
      </c>
      <c r="AA52" s="26">
        <v>7</v>
      </c>
      <c r="AB52" s="26">
        <v>35</v>
      </c>
      <c r="AC52" s="26">
        <v>0</v>
      </c>
      <c r="AD52" s="29">
        <v>48392</v>
      </c>
    </row>
    <row r="53" spans="1:30" x14ac:dyDescent="0.4">
      <c r="A53" s="13"/>
      <c r="B53" s="14"/>
      <c r="C53" s="13" t="s">
        <v>7</v>
      </c>
      <c r="D53" s="13">
        <v>5</v>
      </c>
      <c r="E53" s="20"/>
      <c r="F53" s="20"/>
      <c r="G53" s="20"/>
      <c r="H53" s="29">
        <v>150000</v>
      </c>
      <c r="I53" s="45">
        <v>407249</v>
      </c>
      <c r="J53" s="45">
        <v>135750</v>
      </c>
      <c r="K53" s="45">
        <v>135750</v>
      </c>
      <c r="L53" s="45">
        <v>203625</v>
      </c>
      <c r="M53" s="45">
        <v>238588</v>
      </c>
      <c r="N53" s="28">
        <v>10</v>
      </c>
      <c r="O53" s="23" t="str">
        <f t="shared" si="10"/>
        <v>4日17時間17分38秒</v>
      </c>
      <c r="P53" s="28" t="s">
        <v>62</v>
      </c>
      <c r="Q53" s="78">
        <f t="shared" si="22"/>
        <v>4</v>
      </c>
      <c r="R53" s="78">
        <f t="shared" si="23"/>
        <v>62258.400000000023</v>
      </c>
      <c r="S53" s="78">
        <f t="shared" si="24"/>
        <v>17</v>
      </c>
      <c r="T53" s="78">
        <f t="shared" si="25"/>
        <v>1058.4000000000233</v>
      </c>
      <c r="U53" s="78">
        <f t="shared" si="26"/>
        <v>17</v>
      </c>
      <c r="V53" s="78">
        <f t="shared" si="9"/>
        <v>38</v>
      </c>
      <c r="W53" s="25">
        <f t="shared" si="15"/>
        <v>407858.4</v>
      </c>
      <c r="X53" s="25">
        <f t="shared" si="16"/>
        <v>551160</v>
      </c>
      <c r="Y53" s="26">
        <f t="shared" si="17"/>
        <v>551160</v>
      </c>
      <c r="Z53" s="26">
        <v>6</v>
      </c>
      <c r="AA53" s="26">
        <v>9</v>
      </c>
      <c r="AB53" s="26">
        <v>6</v>
      </c>
      <c r="AC53" s="26">
        <v>0</v>
      </c>
      <c r="AD53" s="29">
        <v>58932</v>
      </c>
    </row>
    <row r="54" spans="1:30" x14ac:dyDescent="0.4">
      <c r="A54" s="13"/>
      <c r="B54" s="14"/>
      <c r="C54" s="13" t="s">
        <v>7</v>
      </c>
      <c r="D54" s="13">
        <v>6</v>
      </c>
      <c r="E54" s="20"/>
      <c r="F54" s="20"/>
      <c r="G54" s="20"/>
      <c r="H54" s="29">
        <v>210000</v>
      </c>
      <c r="I54" s="45">
        <v>542998</v>
      </c>
      <c r="J54" s="45">
        <v>181000</v>
      </c>
      <c r="K54" s="45">
        <v>181000</v>
      </c>
      <c r="L54" s="45">
        <v>271499</v>
      </c>
      <c r="M54" s="45">
        <v>318118</v>
      </c>
      <c r="N54" s="28">
        <v>14</v>
      </c>
      <c r="O54" s="23" t="str">
        <f t="shared" si="10"/>
        <v>6日7時間3分31秒</v>
      </c>
      <c r="P54" s="28" t="s">
        <v>63</v>
      </c>
      <c r="Q54" s="78">
        <f t="shared" si="22"/>
        <v>6</v>
      </c>
      <c r="R54" s="78">
        <f t="shared" si="23"/>
        <v>25411.199999999953</v>
      </c>
      <c r="S54" s="78">
        <f t="shared" si="24"/>
        <v>7</v>
      </c>
      <c r="T54" s="78">
        <f t="shared" si="25"/>
        <v>211.19999999995343</v>
      </c>
      <c r="U54" s="78">
        <f t="shared" si="26"/>
        <v>3</v>
      </c>
      <c r="V54" s="78">
        <f t="shared" si="9"/>
        <v>31</v>
      </c>
      <c r="W54" s="25">
        <f t="shared" si="15"/>
        <v>543811.19999999995</v>
      </c>
      <c r="X54" s="25">
        <f t="shared" si="16"/>
        <v>734880</v>
      </c>
      <c r="Y54" s="26">
        <f t="shared" si="17"/>
        <v>734880</v>
      </c>
      <c r="Z54" s="26">
        <v>8</v>
      </c>
      <c r="AA54" s="26">
        <v>12</v>
      </c>
      <c r="AB54" s="26">
        <v>8</v>
      </c>
      <c r="AC54" s="26">
        <v>0</v>
      </c>
      <c r="AD54" s="29">
        <v>79055</v>
      </c>
    </row>
    <row r="55" spans="1:30" x14ac:dyDescent="0.4">
      <c r="A55" s="13"/>
      <c r="B55" s="14"/>
      <c r="C55" s="13" t="s">
        <v>7</v>
      </c>
      <c r="D55" s="13">
        <v>7</v>
      </c>
      <c r="E55" s="20"/>
      <c r="F55" s="20"/>
      <c r="G55" s="20"/>
      <c r="H55" s="29">
        <v>290000</v>
      </c>
      <c r="I55" s="45">
        <v>712685</v>
      </c>
      <c r="J55" s="45">
        <v>237562</v>
      </c>
      <c r="K55" s="45">
        <v>237562</v>
      </c>
      <c r="L55" s="45">
        <v>356343</v>
      </c>
      <c r="M55" s="45">
        <v>417529</v>
      </c>
      <c r="N55" s="28">
        <v>19</v>
      </c>
      <c r="O55" s="23" t="str">
        <f t="shared" si="10"/>
        <v>8日6時間15分30秒</v>
      </c>
      <c r="P55" s="28" t="s">
        <v>64</v>
      </c>
      <c r="Q55" s="78">
        <f t="shared" si="22"/>
        <v>8</v>
      </c>
      <c r="R55" s="78">
        <f t="shared" si="23"/>
        <v>22530</v>
      </c>
      <c r="S55" s="78">
        <f t="shared" si="24"/>
        <v>6</v>
      </c>
      <c r="T55" s="78">
        <f t="shared" si="25"/>
        <v>930</v>
      </c>
      <c r="U55" s="78">
        <f t="shared" si="26"/>
        <v>15</v>
      </c>
      <c r="V55" s="78">
        <f t="shared" si="9"/>
        <v>30</v>
      </c>
      <c r="W55" s="25">
        <f t="shared" si="15"/>
        <v>713730</v>
      </c>
      <c r="X55" s="25">
        <f t="shared" si="16"/>
        <v>964500</v>
      </c>
      <c r="Y55" s="26">
        <f t="shared" si="17"/>
        <v>964500</v>
      </c>
      <c r="Z55" s="26">
        <v>11</v>
      </c>
      <c r="AA55" s="26">
        <v>3</v>
      </c>
      <c r="AB55" s="26">
        <v>55</v>
      </c>
      <c r="AC55" s="26">
        <v>0</v>
      </c>
      <c r="AD55" s="29">
        <v>104449</v>
      </c>
    </row>
    <row r="56" spans="1:30" x14ac:dyDescent="0.4">
      <c r="A56" s="13"/>
      <c r="B56" s="14"/>
      <c r="C56" s="13" t="s">
        <v>7</v>
      </c>
      <c r="D56" s="13">
        <v>8</v>
      </c>
      <c r="E56" s="20"/>
      <c r="F56" s="20"/>
      <c r="G56" s="20"/>
      <c r="H56" s="29">
        <v>400000</v>
      </c>
      <c r="I56" s="45">
        <v>1018121</v>
      </c>
      <c r="J56" s="45">
        <v>339374</v>
      </c>
      <c r="K56" s="45">
        <v>339374</v>
      </c>
      <c r="L56" s="45">
        <v>509061</v>
      </c>
      <c r="M56" s="45">
        <v>596470</v>
      </c>
      <c r="N56" s="28">
        <v>25</v>
      </c>
      <c r="O56" s="23" t="str">
        <f t="shared" si="10"/>
        <v>11日19時間14分6秒</v>
      </c>
      <c r="P56" s="28" t="s">
        <v>65</v>
      </c>
      <c r="Q56" s="78">
        <f t="shared" si="22"/>
        <v>11</v>
      </c>
      <c r="R56" s="78">
        <f t="shared" si="23"/>
        <v>69246</v>
      </c>
      <c r="S56" s="78">
        <f t="shared" si="24"/>
        <v>19</v>
      </c>
      <c r="T56" s="78">
        <f t="shared" si="25"/>
        <v>846</v>
      </c>
      <c r="U56" s="78">
        <f t="shared" si="26"/>
        <v>14</v>
      </c>
      <c r="V56" s="78">
        <f t="shared" si="9"/>
        <v>6</v>
      </c>
      <c r="W56" s="25">
        <f t="shared" si="15"/>
        <v>1019646</v>
      </c>
      <c r="X56" s="25">
        <f t="shared" si="16"/>
        <v>1377900</v>
      </c>
      <c r="Y56" s="26">
        <f t="shared" si="17"/>
        <v>1377900</v>
      </c>
      <c r="Z56" s="26">
        <v>15</v>
      </c>
      <c r="AA56" s="26">
        <v>22</v>
      </c>
      <c r="AB56" s="26">
        <v>45</v>
      </c>
      <c r="AC56" s="26">
        <v>0</v>
      </c>
      <c r="AD56" s="29">
        <v>147090</v>
      </c>
    </row>
    <row r="57" spans="1:30" x14ac:dyDescent="0.4">
      <c r="A57" s="13"/>
      <c r="B57" s="14"/>
      <c r="C57" s="13" t="s">
        <v>7</v>
      </c>
      <c r="D57" s="13">
        <v>9</v>
      </c>
      <c r="E57" s="20"/>
      <c r="F57" s="20"/>
      <c r="G57" s="20"/>
      <c r="H57" s="29">
        <v>560000</v>
      </c>
      <c r="I57" s="45">
        <v>1425369</v>
      </c>
      <c r="J57" s="45">
        <v>475123</v>
      </c>
      <c r="K57" s="45">
        <v>475123</v>
      </c>
      <c r="L57" s="45">
        <v>712685</v>
      </c>
      <c r="M57" s="45">
        <v>835058</v>
      </c>
      <c r="N57" s="28">
        <v>31</v>
      </c>
      <c r="O57" s="23" t="str">
        <f t="shared" si="10"/>
        <v>16日12時間31分0秒</v>
      </c>
      <c r="P57" s="28" t="s">
        <v>66</v>
      </c>
      <c r="Q57" s="78">
        <f t="shared" si="22"/>
        <v>16</v>
      </c>
      <c r="R57" s="78">
        <f t="shared" si="23"/>
        <v>45060</v>
      </c>
      <c r="S57" s="78">
        <f t="shared" si="24"/>
        <v>12</v>
      </c>
      <c r="T57" s="78">
        <f t="shared" si="25"/>
        <v>1860</v>
      </c>
      <c r="U57" s="78">
        <f t="shared" si="26"/>
        <v>31</v>
      </c>
      <c r="V57" s="78">
        <f t="shared" si="9"/>
        <v>0</v>
      </c>
      <c r="W57" s="25">
        <f t="shared" si="15"/>
        <v>1427460</v>
      </c>
      <c r="X57" s="25">
        <f t="shared" si="16"/>
        <v>1929000</v>
      </c>
      <c r="Y57" s="26">
        <f t="shared" si="17"/>
        <v>1929000</v>
      </c>
      <c r="Z57" s="26">
        <v>22</v>
      </c>
      <c r="AA57" s="26">
        <v>7</v>
      </c>
      <c r="AB57" s="26">
        <v>50</v>
      </c>
      <c r="AC57" s="26">
        <v>0</v>
      </c>
      <c r="AD57" s="29">
        <v>202190</v>
      </c>
    </row>
    <row r="58" spans="1:30" s="4" customFormat="1" x14ac:dyDescent="0.4">
      <c r="A58" s="18"/>
      <c r="B58" s="14"/>
      <c r="C58" s="18" t="s">
        <v>7</v>
      </c>
      <c r="D58" s="18">
        <v>10</v>
      </c>
      <c r="E58" s="30"/>
      <c r="F58" s="30"/>
      <c r="G58" s="30"/>
      <c r="H58" s="36">
        <v>1000000</v>
      </c>
      <c r="I58" s="46">
        <v>1866555</v>
      </c>
      <c r="J58" s="46">
        <v>622185</v>
      </c>
      <c r="K58" s="46">
        <v>622185</v>
      </c>
      <c r="L58" s="46">
        <v>933278</v>
      </c>
      <c r="M58" s="46">
        <v>1093528</v>
      </c>
      <c r="N58" s="33">
        <v>39</v>
      </c>
      <c r="O58" s="23" t="str">
        <f t="shared" si="10"/>
        <v>21日15時間14分44秒</v>
      </c>
      <c r="P58" s="33" t="s">
        <v>67</v>
      </c>
      <c r="Q58" s="78">
        <f t="shared" si="22"/>
        <v>21</v>
      </c>
      <c r="R58" s="78">
        <f t="shared" si="23"/>
        <v>54884.399999999907</v>
      </c>
      <c r="S58" s="78">
        <f t="shared" si="24"/>
        <v>15</v>
      </c>
      <c r="T58" s="78">
        <f t="shared" si="25"/>
        <v>884.39999999990687</v>
      </c>
      <c r="U58" s="78">
        <f t="shared" si="26"/>
        <v>14</v>
      </c>
      <c r="V58" s="78">
        <f t="shared" si="9"/>
        <v>44</v>
      </c>
      <c r="W58" s="34">
        <f t="shared" si="15"/>
        <v>1869284.4</v>
      </c>
      <c r="X58" s="34">
        <f t="shared" si="16"/>
        <v>2526060</v>
      </c>
      <c r="Y58" s="35">
        <f t="shared" si="17"/>
        <v>2526060</v>
      </c>
      <c r="Z58" s="35">
        <v>29</v>
      </c>
      <c r="AA58" s="35">
        <v>5</v>
      </c>
      <c r="AB58" s="35">
        <v>41</v>
      </c>
      <c r="AC58" s="35">
        <v>0</v>
      </c>
      <c r="AD58" s="36">
        <v>263517</v>
      </c>
    </row>
    <row r="59" spans="1:30" x14ac:dyDescent="0.4">
      <c r="A59" s="16"/>
      <c r="B59" s="14"/>
      <c r="C59" s="16" t="s">
        <v>8</v>
      </c>
      <c r="D59" s="16">
        <v>1</v>
      </c>
      <c r="E59" s="37"/>
      <c r="F59" s="37"/>
      <c r="G59" s="37"/>
      <c r="H59" s="38">
        <v>1E-3</v>
      </c>
      <c r="I59" s="39">
        <v>59173</v>
      </c>
      <c r="J59" s="39">
        <v>36984</v>
      </c>
      <c r="K59" s="39">
        <v>22290</v>
      </c>
      <c r="L59" s="39">
        <v>59173</v>
      </c>
      <c r="M59" s="39">
        <v>52000</v>
      </c>
      <c r="N59" s="40">
        <v>3</v>
      </c>
      <c r="O59" s="23" t="str">
        <f t="shared" si="10"/>
        <v>1日0時間17分3秒</v>
      </c>
      <c r="P59" s="40" t="s">
        <v>68</v>
      </c>
      <c r="Q59" s="78">
        <f t="shared" si="22"/>
        <v>1</v>
      </c>
      <c r="R59" s="78">
        <f t="shared" si="23"/>
        <v>1023.6000000000058</v>
      </c>
      <c r="S59" s="78">
        <f t="shared" si="24"/>
        <v>0</v>
      </c>
      <c r="T59" s="78">
        <f t="shared" si="25"/>
        <v>1023.6000000000058</v>
      </c>
      <c r="U59" s="78">
        <f t="shared" si="26"/>
        <v>17</v>
      </c>
      <c r="V59" s="78">
        <f t="shared" si="9"/>
        <v>3</v>
      </c>
      <c r="W59" s="42">
        <f t="shared" si="15"/>
        <v>87423.6</v>
      </c>
      <c r="X59" s="42">
        <f t="shared" si="16"/>
        <v>118140</v>
      </c>
      <c r="Y59" s="43">
        <f t="shared" si="17"/>
        <v>118140</v>
      </c>
      <c r="Z59" s="43">
        <v>1</v>
      </c>
      <c r="AA59" s="43">
        <v>8</v>
      </c>
      <c r="AB59" s="43">
        <v>49</v>
      </c>
      <c r="AC59" s="43">
        <v>0</v>
      </c>
      <c r="AD59" s="44">
        <v>12321</v>
      </c>
    </row>
    <row r="60" spans="1:30" x14ac:dyDescent="0.4">
      <c r="A60" s="13"/>
      <c r="B60" s="14"/>
      <c r="C60" s="13" t="s">
        <v>8</v>
      </c>
      <c r="D60" s="13">
        <v>2</v>
      </c>
      <c r="E60" s="20"/>
      <c r="F60" s="20"/>
      <c r="G60" s="20"/>
      <c r="H60" s="21">
        <v>2E-3</v>
      </c>
      <c r="I60" s="45">
        <v>207105</v>
      </c>
      <c r="J60" s="45">
        <v>129441</v>
      </c>
      <c r="K60" s="45">
        <v>77665</v>
      </c>
      <c r="L60" s="45">
        <v>207105</v>
      </c>
      <c r="M60" s="45">
        <v>182000</v>
      </c>
      <c r="N60" s="28">
        <v>5</v>
      </c>
      <c r="O60" s="23" t="str">
        <f t="shared" si="10"/>
        <v>3日12時間58分36秒</v>
      </c>
      <c r="P60" s="28" t="s">
        <v>69</v>
      </c>
      <c r="Q60" s="78">
        <f t="shared" si="22"/>
        <v>3</v>
      </c>
      <c r="R60" s="78">
        <f t="shared" si="23"/>
        <v>46716</v>
      </c>
      <c r="S60" s="78">
        <f t="shared" si="24"/>
        <v>12</v>
      </c>
      <c r="T60" s="78">
        <f t="shared" si="25"/>
        <v>3516</v>
      </c>
      <c r="U60" s="78">
        <f t="shared" si="26"/>
        <v>58</v>
      </c>
      <c r="V60" s="78">
        <f t="shared" si="9"/>
        <v>36</v>
      </c>
      <c r="W60" s="25">
        <f t="shared" si="15"/>
        <v>305916</v>
      </c>
      <c r="X60" s="25">
        <f t="shared" si="16"/>
        <v>413400</v>
      </c>
      <c r="Y60" s="26">
        <f t="shared" si="17"/>
        <v>413400</v>
      </c>
      <c r="Z60" s="26">
        <v>4</v>
      </c>
      <c r="AA60" s="26">
        <v>18</v>
      </c>
      <c r="AB60" s="26">
        <v>50</v>
      </c>
      <c r="AC60" s="26">
        <v>0</v>
      </c>
      <c r="AD60" s="29">
        <v>41273</v>
      </c>
    </row>
    <row r="61" spans="1:30" x14ac:dyDescent="0.4">
      <c r="A61" s="13"/>
      <c r="B61" s="14"/>
      <c r="C61" s="13" t="s">
        <v>8</v>
      </c>
      <c r="D61" s="13">
        <v>3</v>
      </c>
      <c r="E61" s="20"/>
      <c r="F61" s="20"/>
      <c r="G61" s="20"/>
      <c r="H61" s="21">
        <v>3.0000000000000001E-3</v>
      </c>
      <c r="I61" s="45">
        <v>251485</v>
      </c>
      <c r="J61" s="45">
        <v>157178</v>
      </c>
      <c r="K61" s="45">
        <v>94307</v>
      </c>
      <c r="L61" s="45">
        <v>251485</v>
      </c>
      <c r="M61" s="45">
        <v>221000</v>
      </c>
      <c r="N61" s="28">
        <v>8</v>
      </c>
      <c r="O61" s="23" t="str">
        <f t="shared" si="10"/>
        <v>4日7時間10分50秒</v>
      </c>
      <c r="P61" s="28" t="s">
        <v>70</v>
      </c>
      <c r="Q61" s="78">
        <f t="shared" si="22"/>
        <v>4</v>
      </c>
      <c r="R61" s="78">
        <f t="shared" si="23"/>
        <v>25850.400000000023</v>
      </c>
      <c r="S61" s="78">
        <f t="shared" si="24"/>
        <v>7</v>
      </c>
      <c r="T61" s="78">
        <f t="shared" si="25"/>
        <v>650.40000000002328</v>
      </c>
      <c r="U61" s="78">
        <f t="shared" si="26"/>
        <v>10</v>
      </c>
      <c r="V61" s="78">
        <f t="shared" si="9"/>
        <v>50</v>
      </c>
      <c r="W61" s="25">
        <f t="shared" si="15"/>
        <v>371450.4</v>
      </c>
      <c r="X61" s="25">
        <f t="shared" si="16"/>
        <v>501960</v>
      </c>
      <c r="Y61" s="26">
        <f t="shared" si="17"/>
        <v>501960</v>
      </c>
      <c r="Z61" s="26">
        <v>5</v>
      </c>
      <c r="AA61" s="26">
        <v>19</v>
      </c>
      <c r="AB61" s="26">
        <v>26</v>
      </c>
      <c r="AC61" s="26">
        <v>0</v>
      </c>
      <c r="AD61" s="29">
        <v>51745</v>
      </c>
    </row>
    <row r="62" spans="1:30" x14ac:dyDescent="0.4">
      <c r="A62" s="13"/>
      <c r="B62" s="14"/>
      <c r="C62" s="13" t="s">
        <v>8</v>
      </c>
      <c r="D62" s="13">
        <v>4</v>
      </c>
      <c r="E62" s="20"/>
      <c r="F62" s="20"/>
      <c r="G62" s="20"/>
      <c r="H62" s="21">
        <v>5.0000000000000001E-3</v>
      </c>
      <c r="I62" s="45">
        <v>295865</v>
      </c>
      <c r="J62" s="45">
        <v>184916</v>
      </c>
      <c r="K62" s="45">
        <v>110950</v>
      </c>
      <c r="L62" s="45">
        <v>295865</v>
      </c>
      <c r="M62" s="45">
        <v>260000</v>
      </c>
      <c r="N62" s="28">
        <v>11</v>
      </c>
      <c r="O62" s="23" t="str">
        <f t="shared" si="10"/>
        <v>5日1時間23分4秒</v>
      </c>
      <c r="P62" s="28" t="s">
        <v>71</v>
      </c>
      <c r="Q62" s="78">
        <f t="shared" si="22"/>
        <v>5</v>
      </c>
      <c r="R62" s="78">
        <f t="shared" si="23"/>
        <v>4984.7999999999884</v>
      </c>
      <c r="S62" s="78">
        <f t="shared" si="24"/>
        <v>1</v>
      </c>
      <c r="T62" s="78">
        <f t="shared" si="25"/>
        <v>1384.7999999999884</v>
      </c>
      <c r="U62" s="78">
        <f t="shared" si="26"/>
        <v>23</v>
      </c>
      <c r="V62" s="78">
        <f t="shared" si="9"/>
        <v>4</v>
      </c>
      <c r="W62" s="25">
        <f t="shared" si="15"/>
        <v>436984.8</v>
      </c>
      <c r="X62" s="25">
        <f t="shared" si="16"/>
        <v>590520</v>
      </c>
      <c r="Y62" s="26">
        <f t="shared" si="17"/>
        <v>590520</v>
      </c>
      <c r="Z62" s="26">
        <v>6</v>
      </c>
      <c r="AA62" s="26">
        <v>20</v>
      </c>
      <c r="AB62" s="26">
        <v>2</v>
      </c>
      <c r="AC62" s="26">
        <v>0</v>
      </c>
      <c r="AD62" s="29">
        <v>62217</v>
      </c>
    </row>
    <row r="63" spans="1:30" x14ac:dyDescent="0.4">
      <c r="A63" s="13"/>
      <c r="B63" s="14"/>
      <c r="C63" s="13" t="s">
        <v>8</v>
      </c>
      <c r="D63" s="13">
        <v>5</v>
      </c>
      <c r="E63" s="20"/>
      <c r="F63" s="20"/>
      <c r="G63" s="20"/>
      <c r="H63" s="21">
        <v>7.0000000000000001E-3</v>
      </c>
      <c r="I63" s="45">
        <v>355037</v>
      </c>
      <c r="J63" s="45">
        <v>221899</v>
      </c>
      <c r="K63" s="45">
        <v>133139</v>
      </c>
      <c r="L63" s="45">
        <v>355037</v>
      </c>
      <c r="M63" s="45">
        <v>312000</v>
      </c>
      <c r="N63" s="28">
        <v>15</v>
      </c>
      <c r="O63" s="23" t="str">
        <f t="shared" si="10"/>
        <v>6日1時間40分8秒</v>
      </c>
      <c r="P63" s="28" t="s">
        <v>72</v>
      </c>
      <c r="Q63" s="78">
        <f t="shared" si="22"/>
        <v>6</v>
      </c>
      <c r="R63" s="78">
        <f t="shared" si="23"/>
        <v>6008.4000000000233</v>
      </c>
      <c r="S63" s="78">
        <f t="shared" si="24"/>
        <v>1</v>
      </c>
      <c r="T63" s="78">
        <f t="shared" si="25"/>
        <v>2408.4000000000233</v>
      </c>
      <c r="U63" s="78">
        <f t="shared" si="26"/>
        <v>40</v>
      </c>
      <c r="V63" s="78">
        <f t="shared" si="9"/>
        <v>8</v>
      </c>
      <c r="W63" s="25">
        <f t="shared" si="15"/>
        <v>524408.4</v>
      </c>
      <c r="X63" s="25">
        <f t="shared" si="16"/>
        <v>708660</v>
      </c>
      <c r="Y63" s="26">
        <f t="shared" si="17"/>
        <v>708660</v>
      </c>
      <c r="Z63" s="26">
        <v>8</v>
      </c>
      <c r="AA63" s="26">
        <v>4</v>
      </c>
      <c r="AB63" s="26">
        <v>51</v>
      </c>
      <c r="AC63" s="26">
        <v>0</v>
      </c>
      <c r="AD63" s="29">
        <v>75770</v>
      </c>
    </row>
    <row r="64" spans="1:30" x14ac:dyDescent="0.4">
      <c r="A64" s="13"/>
      <c r="B64" s="14"/>
      <c r="C64" s="13" t="s">
        <v>8</v>
      </c>
      <c r="D64" s="13">
        <v>6</v>
      </c>
      <c r="E64" s="20"/>
      <c r="F64" s="20"/>
      <c r="G64" s="20"/>
      <c r="H64" s="27">
        <v>0.01</v>
      </c>
      <c r="I64" s="45">
        <v>473383</v>
      </c>
      <c r="J64" s="45">
        <v>295865</v>
      </c>
      <c r="K64" s="45">
        <v>177519</v>
      </c>
      <c r="L64" s="45">
        <v>473383</v>
      </c>
      <c r="M64" s="45">
        <v>416000</v>
      </c>
      <c r="N64" s="28">
        <v>21</v>
      </c>
      <c r="O64" s="23" t="str">
        <f t="shared" si="10"/>
        <v>8日2時間12分46秒</v>
      </c>
      <c r="P64" s="28" t="s">
        <v>73</v>
      </c>
      <c r="Q64" s="78">
        <f t="shared" si="22"/>
        <v>8</v>
      </c>
      <c r="R64" s="78">
        <f t="shared" si="23"/>
        <v>7966.8000000000466</v>
      </c>
      <c r="S64" s="78">
        <f t="shared" si="24"/>
        <v>2</v>
      </c>
      <c r="T64" s="78">
        <f t="shared" si="25"/>
        <v>766.80000000004657</v>
      </c>
      <c r="U64" s="78">
        <f t="shared" si="26"/>
        <v>12</v>
      </c>
      <c r="V64" s="78">
        <f t="shared" si="9"/>
        <v>46</v>
      </c>
      <c r="W64" s="25">
        <f t="shared" si="15"/>
        <v>699166.8</v>
      </c>
      <c r="X64" s="25">
        <f t="shared" si="16"/>
        <v>944820</v>
      </c>
      <c r="Y64" s="26">
        <f t="shared" si="17"/>
        <v>944820</v>
      </c>
      <c r="Z64" s="26">
        <v>10</v>
      </c>
      <c r="AA64" s="26">
        <v>22</v>
      </c>
      <c r="AB64" s="26">
        <v>27</v>
      </c>
      <c r="AC64" s="26">
        <v>0</v>
      </c>
      <c r="AD64" s="29">
        <v>101643</v>
      </c>
    </row>
    <row r="65" spans="1:30" x14ac:dyDescent="0.4">
      <c r="A65" s="13"/>
      <c r="B65" s="14"/>
      <c r="C65" s="13" t="s">
        <v>8</v>
      </c>
      <c r="D65" s="13">
        <v>7</v>
      </c>
      <c r="E65" s="20"/>
      <c r="F65" s="20"/>
      <c r="G65" s="20"/>
      <c r="H65" s="21">
        <v>1.4E-2</v>
      </c>
      <c r="I65" s="45">
        <v>621315</v>
      </c>
      <c r="J65" s="45">
        <v>388322</v>
      </c>
      <c r="K65" s="45">
        <v>232993</v>
      </c>
      <c r="L65" s="45">
        <v>621315</v>
      </c>
      <c r="M65" s="45">
        <v>546000</v>
      </c>
      <c r="N65" s="28">
        <v>29</v>
      </c>
      <c r="O65" s="23" t="str">
        <f t="shared" si="10"/>
        <v>10日14時間54分19秒</v>
      </c>
      <c r="P65" s="28" t="s">
        <v>74</v>
      </c>
      <c r="Q65" s="78">
        <f t="shared" si="22"/>
        <v>10</v>
      </c>
      <c r="R65" s="78">
        <f t="shared" si="23"/>
        <v>53659.199999999953</v>
      </c>
      <c r="S65" s="78">
        <f t="shared" si="24"/>
        <v>14</v>
      </c>
      <c r="T65" s="78">
        <f t="shared" si="25"/>
        <v>3259.1999999999534</v>
      </c>
      <c r="U65" s="78">
        <f t="shared" si="26"/>
        <v>54</v>
      </c>
      <c r="V65" s="78">
        <f t="shared" si="9"/>
        <v>19</v>
      </c>
      <c r="W65" s="25">
        <f t="shared" si="15"/>
        <v>917659.2</v>
      </c>
      <c r="X65" s="25">
        <f t="shared" si="16"/>
        <v>1240080</v>
      </c>
      <c r="Y65" s="26">
        <f t="shared" si="17"/>
        <v>1240080</v>
      </c>
      <c r="Z65" s="26">
        <v>14</v>
      </c>
      <c r="AA65" s="26">
        <v>8</v>
      </c>
      <c r="AB65" s="26">
        <v>28</v>
      </c>
      <c r="AC65" s="26">
        <v>0</v>
      </c>
      <c r="AD65" s="29">
        <v>134291</v>
      </c>
    </row>
    <row r="66" spans="1:30" x14ac:dyDescent="0.4">
      <c r="A66" s="13"/>
      <c r="B66" s="14"/>
      <c r="C66" s="13" t="s">
        <v>8</v>
      </c>
      <c r="D66" s="13">
        <v>8</v>
      </c>
      <c r="E66" s="20"/>
      <c r="F66" s="20"/>
      <c r="G66" s="20"/>
      <c r="H66" s="27">
        <v>0.02</v>
      </c>
      <c r="I66" s="45">
        <v>887593</v>
      </c>
      <c r="J66" s="45">
        <v>554746</v>
      </c>
      <c r="K66" s="45">
        <v>332848</v>
      </c>
      <c r="L66" s="45">
        <v>887593</v>
      </c>
      <c r="M66" s="45">
        <v>779999</v>
      </c>
      <c r="N66" s="28">
        <v>37</v>
      </c>
      <c r="O66" s="23" t="str">
        <f t="shared" si="10"/>
        <v>15日4時間9分14秒</v>
      </c>
      <c r="P66" s="28" t="s">
        <v>75</v>
      </c>
      <c r="Q66" s="78">
        <f t="shared" si="22"/>
        <v>15</v>
      </c>
      <c r="R66" s="78">
        <f t="shared" si="23"/>
        <v>14954.399999999907</v>
      </c>
      <c r="S66" s="78">
        <f t="shared" si="24"/>
        <v>4</v>
      </c>
      <c r="T66" s="78">
        <f t="shared" si="25"/>
        <v>554.39999999990687</v>
      </c>
      <c r="U66" s="78">
        <f t="shared" si="26"/>
        <v>9</v>
      </c>
      <c r="V66" s="78">
        <f t="shared" si="9"/>
        <v>14</v>
      </c>
      <c r="W66" s="25">
        <f t="shared" si="15"/>
        <v>1310954.3999999999</v>
      </c>
      <c r="X66" s="25">
        <f t="shared" si="16"/>
        <v>1771560</v>
      </c>
      <c r="Y66" s="26">
        <f t="shared" si="17"/>
        <v>1771560</v>
      </c>
      <c r="Z66" s="26">
        <v>20</v>
      </c>
      <c r="AA66" s="26">
        <v>12</v>
      </c>
      <c r="AB66" s="26">
        <v>6</v>
      </c>
      <c r="AC66" s="26">
        <v>0</v>
      </c>
      <c r="AD66" s="29">
        <v>189116</v>
      </c>
    </row>
    <row r="67" spans="1:30" x14ac:dyDescent="0.4">
      <c r="A67" s="13"/>
      <c r="B67" s="14"/>
      <c r="C67" s="13" t="s">
        <v>8</v>
      </c>
      <c r="D67" s="13">
        <v>9</v>
      </c>
      <c r="E67" s="20"/>
      <c r="F67" s="20"/>
      <c r="G67" s="20"/>
      <c r="H67" s="27">
        <v>0.03</v>
      </c>
      <c r="I67" s="45">
        <v>1242629</v>
      </c>
      <c r="J67" s="45">
        <v>776644</v>
      </c>
      <c r="K67" s="45">
        <v>465986</v>
      </c>
      <c r="L67" s="45">
        <v>1242629</v>
      </c>
      <c r="M67" s="45">
        <v>1091999</v>
      </c>
      <c r="N67" s="28">
        <v>46</v>
      </c>
      <c r="O67" s="23" t="str">
        <f t="shared" si="10"/>
        <v>21日5時間48分38秒</v>
      </c>
      <c r="P67" s="28" t="s">
        <v>76</v>
      </c>
      <c r="Q67" s="78">
        <f t="shared" si="22"/>
        <v>21</v>
      </c>
      <c r="R67" s="78">
        <f t="shared" si="23"/>
        <v>20918.399999999907</v>
      </c>
      <c r="S67" s="78">
        <f t="shared" si="24"/>
        <v>5</v>
      </c>
      <c r="T67" s="78">
        <f t="shared" si="25"/>
        <v>2918.3999999999069</v>
      </c>
      <c r="U67" s="78">
        <f t="shared" si="26"/>
        <v>48</v>
      </c>
      <c r="V67" s="78">
        <f t="shared" si="9"/>
        <v>38</v>
      </c>
      <c r="W67" s="25">
        <f t="shared" si="15"/>
        <v>1835318.4</v>
      </c>
      <c r="X67" s="25">
        <f t="shared" si="16"/>
        <v>2480160</v>
      </c>
      <c r="Y67" s="26">
        <f t="shared" si="17"/>
        <v>2480160</v>
      </c>
      <c r="Z67" s="26">
        <v>28</v>
      </c>
      <c r="AA67" s="26">
        <v>16</v>
      </c>
      <c r="AB67" s="26">
        <v>56</v>
      </c>
      <c r="AC67" s="26">
        <v>0</v>
      </c>
      <c r="AD67" s="29">
        <v>259958</v>
      </c>
    </row>
    <row r="68" spans="1:30" s="4" customFormat="1" x14ac:dyDescent="0.4">
      <c r="A68" s="18"/>
      <c r="B68" s="14"/>
      <c r="C68" s="18" t="s">
        <v>8</v>
      </c>
      <c r="D68" s="18">
        <v>10</v>
      </c>
      <c r="E68" s="30"/>
      <c r="F68" s="30"/>
      <c r="G68" s="30"/>
      <c r="H68" s="31">
        <v>7.0000000000000007E-2</v>
      </c>
      <c r="I68" s="46">
        <v>1627253</v>
      </c>
      <c r="J68" s="46">
        <v>1017033</v>
      </c>
      <c r="K68" s="46">
        <v>610220</v>
      </c>
      <c r="L68" s="46">
        <v>1627253</v>
      </c>
      <c r="M68" s="46">
        <v>1429998</v>
      </c>
      <c r="N68" s="33">
        <v>58</v>
      </c>
      <c r="O68" s="23" t="str">
        <f t="shared" si="10"/>
        <v>27日19時間36分12秒</v>
      </c>
      <c r="P68" s="33" t="s">
        <v>77</v>
      </c>
      <c r="Q68" s="78">
        <f t="shared" si="22"/>
        <v>27</v>
      </c>
      <c r="R68" s="78">
        <f t="shared" si="23"/>
        <v>70572</v>
      </c>
      <c r="S68" s="78">
        <f t="shared" si="24"/>
        <v>19</v>
      </c>
      <c r="T68" s="78">
        <f t="shared" si="25"/>
        <v>2172</v>
      </c>
      <c r="U68" s="78">
        <f t="shared" si="26"/>
        <v>36</v>
      </c>
      <c r="V68" s="78">
        <f t="shared" ref="V68:V79" si="27">ROUNDDOWN(MOD(T68,60),0)</f>
        <v>12</v>
      </c>
      <c r="W68" s="34">
        <f t="shared" si="15"/>
        <v>2403372</v>
      </c>
      <c r="X68" s="34">
        <f t="shared" si="16"/>
        <v>3247800</v>
      </c>
      <c r="Y68" s="35">
        <f t="shared" si="17"/>
        <v>3247800</v>
      </c>
      <c r="Z68" s="35">
        <v>37</v>
      </c>
      <c r="AA68" s="35">
        <v>14</v>
      </c>
      <c r="AB68" s="35">
        <v>10</v>
      </c>
      <c r="AC68" s="35">
        <v>0</v>
      </c>
      <c r="AD68" s="36">
        <v>338808</v>
      </c>
    </row>
    <row r="69" spans="1:30" s="1" customFormat="1" x14ac:dyDescent="0.4">
      <c r="A69" s="17"/>
      <c r="B69" s="14"/>
      <c r="C69" s="16" t="s">
        <v>80</v>
      </c>
      <c r="D69" s="16">
        <v>1</v>
      </c>
      <c r="E69" s="37"/>
      <c r="F69" s="37"/>
      <c r="G69" s="37"/>
      <c r="H69" s="38">
        <v>2E-3</v>
      </c>
      <c r="I69" s="39">
        <v>73967</v>
      </c>
      <c r="J69" s="39">
        <v>36984</v>
      </c>
      <c r="K69" s="39">
        <v>29587</v>
      </c>
      <c r="L69" s="39">
        <v>44380</v>
      </c>
      <c r="M69" s="39">
        <v>52000</v>
      </c>
      <c r="N69" s="40">
        <v>3</v>
      </c>
      <c r="O69" s="23" t="str">
        <f t="shared" ref="O69:O79" si="28">Q69&amp;"日"&amp;S69&amp;"時間"&amp;U69&amp;"分"&amp;V69&amp;"秒"</f>
        <v>1日0時間17分3秒</v>
      </c>
      <c r="P69" s="40" t="s">
        <v>68</v>
      </c>
      <c r="Q69" s="78">
        <f t="shared" si="22"/>
        <v>1</v>
      </c>
      <c r="R69" s="78">
        <f t="shared" si="23"/>
        <v>1023.6000000000058</v>
      </c>
      <c r="S69" s="78">
        <f t="shared" si="24"/>
        <v>0</v>
      </c>
      <c r="T69" s="78">
        <f t="shared" si="25"/>
        <v>1023.6000000000058</v>
      </c>
      <c r="U69" s="78">
        <f t="shared" si="26"/>
        <v>17</v>
      </c>
      <c r="V69" s="78">
        <f t="shared" si="27"/>
        <v>3</v>
      </c>
      <c r="W69" s="42">
        <f t="shared" ref="W69:W79" si="29">X69*0.74</f>
        <v>87423.6</v>
      </c>
      <c r="X69" s="42">
        <f t="shared" ref="X69:X79" si="30">Y69/($A$2/100+1)</f>
        <v>118140</v>
      </c>
      <c r="Y69" s="43">
        <f t="shared" ref="Y69:Y123" si="31">AC69+(AB69*60)+(AA69*60*60)+(Z69*24*60*60)</f>
        <v>118140</v>
      </c>
      <c r="Z69" s="51">
        <v>1</v>
      </c>
      <c r="AA69" s="51">
        <v>8</v>
      </c>
      <c r="AB69" s="51">
        <v>49</v>
      </c>
      <c r="AC69" s="43">
        <v>0</v>
      </c>
      <c r="AD69" s="44">
        <v>12321</v>
      </c>
    </row>
    <row r="70" spans="1:30" s="1" customFormat="1" x14ac:dyDescent="0.4">
      <c r="A70" s="15"/>
      <c r="B70" s="14"/>
      <c r="C70" s="13" t="s">
        <v>80</v>
      </c>
      <c r="D70" s="13">
        <v>2</v>
      </c>
      <c r="E70" s="52"/>
      <c r="F70" s="52"/>
      <c r="G70" s="52"/>
      <c r="H70" s="21">
        <v>4.0000000000000001E-3</v>
      </c>
      <c r="I70" s="45">
        <v>258882</v>
      </c>
      <c r="J70" s="45">
        <v>129441</v>
      </c>
      <c r="K70" s="45">
        <v>103553</v>
      </c>
      <c r="L70" s="45">
        <v>155329</v>
      </c>
      <c r="M70" s="45">
        <v>182000</v>
      </c>
      <c r="N70" s="28">
        <v>5</v>
      </c>
      <c r="O70" s="23" t="str">
        <f t="shared" si="28"/>
        <v>3日12時間58分36秒</v>
      </c>
      <c r="P70" s="28" t="s">
        <v>69</v>
      </c>
      <c r="Q70" s="78">
        <f t="shared" si="22"/>
        <v>3</v>
      </c>
      <c r="R70" s="78">
        <f t="shared" si="23"/>
        <v>46716</v>
      </c>
      <c r="S70" s="78">
        <f t="shared" si="24"/>
        <v>12</v>
      </c>
      <c r="T70" s="78">
        <f t="shared" si="25"/>
        <v>3516</v>
      </c>
      <c r="U70" s="78">
        <f t="shared" si="26"/>
        <v>58</v>
      </c>
      <c r="V70" s="78">
        <f t="shared" si="27"/>
        <v>36</v>
      </c>
      <c r="W70" s="25">
        <f t="shared" si="29"/>
        <v>305916</v>
      </c>
      <c r="X70" s="25">
        <f t="shared" si="30"/>
        <v>413400</v>
      </c>
      <c r="Y70" s="26">
        <f t="shared" si="31"/>
        <v>413400</v>
      </c>
      <c r="Z70" s="53">
        <v>4</v>
      </c>
      <c r="AA70" s="53">
        <v>18</v>
      </c>
      <c r="AB70" s="53">
        <v>50</v>
      </c>
      <c r="AC70" s="26">
        <v>0</v>
      </c>
      <c r="AD70" s="29">
        <v>41273</v>
      </c>
    </row>
    <row r="71" spans="1:30" x14ac:dyDescent="0.4">
      <c r="A71" s="13"/>
      <c r="B71" s="14"/>
      <c r="C71" s="13" t="s">
        <v>80</v>
      </c>
      <c r="D71" s="13">
        <v>3</v>
      </c>
      <c r="E71" s="20"/>
      <c r="F71" s="20"/>
      <c r="G71" s="20"/>
      <c r="H71" s="21">
        <v>6.0000000000000001E-3</v>
      </c>
      <c r="I71" s="45">
        <v>314356</v>
      </c>
      <c r="J71" s="45">
        <v>157178</v>
      </c>
      <c r="K71" s="45">
        <v>125743</v>
      </c>
      <c r="L71" s="45">
        <v>188614</v>
      </c>
      <c r="M71" s="45">
        <v>221000</v>
      </c>
      <c r="N71" s="28">
        <v>8</v>
      </c>
      <c r="O71" s="23" t="str">
        <f t="shared" si="28"/>
        <v>4日7時間10分50秒</v>
      </c>
      <c r="P71" s="28" t="s">
        <v>70</v>
      </c>
      <c r="Q71" s="78">
        <f t="shared" si="22"/>
        <v>4</v>
      </c>
      <c r="R71" s="78">
        <f t="shared" si="23"/>
        <v>25850.400000000023</v>
      </c>
      <c r="S71" s="78">
        <f t="shared" si="24"/>
        <v>7</v>
      </c>
      <c r="T71" s="78">
        <f t="shared" si="25"/>
        <v>650.40000000002328</v>
      </c>
      <c r="U71" s="78">
        <f t="shared" si="26"/>
        <v>10</v>
      </c>
      <c r="V71" s="78">
        <f t="shared" si="27"/>
        <v>50</v>
      </c>
      <c r="W71" s="25">
        <f t="shared" si="29"/>
        <v>371450.4</v>
      </c>
      <c r="X71" s="25">
        <f t="shared" si="30"/>
        <v>501960</v>
      </c>
      <c r="Y71" s="26">
        <f t="shared" si="31"/>
        <v>501960</v>
      </c>
      <c r="Z71" s="26">
        <v>5</v>
      </c>
      <c r="AA71" s="26">
        <v>19</v>
      </c>
      <c r="AB71" s="26">
        <v>26</v>
      </c>
      <c r="AC71" s="26">
        <v>0</v>
      </c>
      <c r="AD71" s="29">
        <v>51745</v>
      </c>
    </row>
    <row r="72" spans="1:30" x14ac:dyDescent="0.4">
      <c r="A72" s="13"/>
      <c r="B72" s="14"/>
      <c r="C72" s="13" t="s">
        <v>80</v>
      </c>
      <c r="D72" s="13">
        <v>4</v>
      </c>
      <c r="E72" s="20"/>
      <c r="F72" s="20"/>
      <c r="G72" s="20"/>
      <c r="H72" s="21">
        <v>8.0000000000000002E-3</v>
      </c>
      <c r="I72" s="45">
        <v>369831</v>
      </c>
      <c r="J72" s="45">
        <v>184916</v>
      </c>
      <c r="K72" s="45">
        <v>147933</v>
      </c>
      <c r="L72" s="45">
        <v>221899</v>
      </c>
      <c r="M72" s="45">
        <v>260000</v>
      </c>
      <c r="N72" s="28">
        <v>11</v>
      </c>
      <c r="O72" s="23" t="str">
        <f t="shared" si="28"/>
        <v>5日1時間23分4秒</v>
      </c>
      <c r="P72" s="28" t="s">
        <v>71</v>
      </c>
      <c r="Q72" s="78">
        <f t="shared" si="22"/>
        <v>5</v>
      </c>
      <c r="R72" s="78">
        <f t="shared" si="23"/>
        <v>4984.7999999999884</v>
      </c>
      <c r="S72" s="78">
        <f t="shared" si="24"/>
        <v>1</v>
      </c>
      <c r="T72" s="78">
        <f t="shared" si="25"/>
        <v>1384.7999999999884</v>
      </c>
      <c r="U72" s="78">
        <f t="shared" si="26"/>
        <v>23</v>
      </c>
      <c r="V72" s="78">
        <f t="shared" si="27"/>
        <v>4</v>
      </c>
      <c r="W72" s="25">
        <f t="shared" si="29"/>
        <v>436984.8</v>
      </c>
      <c r="X72" s="25">
        <f t="shared" si="30"/>
        <v>590520</v>
      </c>
      <c r="Y72" s="26">
        <f t="shared" si="31"/>
        <v>590520</v>
      </c>
      <c r="Z72" s="26">
        <v>6</v>
      </c>
      <c r="AA72" s="26">
        <v>20</v>
      </c>
      <c r="AB72" s="26">
        <v>2</v>
      </c>
      <c r="AC72" s="26">
        <v>0</v>
      </c>
      <c r="AD72" s="29">
        <v>62217</v>
      </c>
    </row>
    <row r="73" spans="1:30" x14ac:dyDescent="0.4">
      <c r="A73" s="13"/>
      <c r="B73" s="14"/>
      <c r="C73" s="13" t="s">
        <v>80</v>
      </c>
      <c r="D73" s="13">
        <v>5</v>
      </c>
      <c r="E73" s="20"/>
      <c r="F73" s="20"/>
      <c r="G73" s="20"/>
      <c r="H73" s="21">
        <v>1.0999999999999999E-2</v>
      </c>
      <c r="I73" s="45">
        <v>443797</v>
      </c>
      <c r="J73" s="45">
        <v>221899</v>
      </c>
      <c r="K73" s="45">
        <v>177519</v>
      </c>
      <c r="L73" s="45">
        <v>266278</v>
      </c>
      <c r="M73" s="45">
        <v>312000</v>
      </c>
      <c r="N73" s="28">
        <v>15</v>
      </c>
      <c r="O73" s="23" t="str">
        <f t="shared" si="28"/>
        <v>6日1時間40分8秒</v>
      </c>
      <c r="P73" s="28" t="s">
        <v>72</v>
      </c>
      <c r="Q73" s="78">
        <f t="shared" si="22"/>
        <v>6</v>
      </c>
      <c r="R73" s="78">
        <f t="shared" si="23"/>
        <v>6008.4000000000233</v>
      </c>
      <c r="S73" s="78">
        <f t="shared" si="24"/>
        <v>1</v>
      </c>
      <c r="T73" s="78">
        <f t="shared" si="25"/>
        <v>2408.4000000000233</v>
      </c>
      <c r="U73" s="78">
        <f t="shared" si="26"/>
        <v>40</v>
      </c>
      <c r="V73" s="78">
        <f t="shared" si="27"/>
        <v>8</v>
      </c>
      <c r="W73" s="25">
        <f t="shared" si="29"/>
        <v>524408.4</v>
      </c>
      <c r="X73" s="25">
        <f t="shared" si="30"/>
        <v>708660</v>
      </c>
      <c r="Y73" s="26">
        <f t="shared" si="31"/>
        <v>708660</v>
      </c>
      <c r="Z73" s="26">
        <v>8</v>
      </c>
      <c r="AA73" s="26">
        <v>4</v>
      </c>
      <c r="AB73" s="26">
        <v>51</v>
      </c>
      <c r="AC73" s="26">
        <v>0</v>
      </c>
      <c r="AD73" s="29">
        <v>75770</v>
      </c>
    </row>
    <row r="74" spans="1:30" x14ac:dyDescent="0.4">
      <c r="A74" s="13"/>
      <c r="B74" s="14"/>
      <c r="C74" s="13" t="s">
        <v>80</v>
      </c>
      <c r="D74" s="13">
        <v>6</v>
      </c>
      <c r="E74" s="20"/>
      <c r="F74" s="20"/>
      <c r="G74" s="20"/>
      <c r="H74" s="21">
        <v>1.4999999999999999E-2</v>
      </c>
      <c r="I74" s="45">
        <v>591729</v>
      </c>
      <c r="J74" s="45">
        <v>295865</v>
      </c>
      <c r="K74" s="45">
        <v>236692</v>
      </c>
      <c r="L74" s="45">
        <v>355037</v>
      </c>
      <c r="M74" s="45">
        <v>416000</v>
      </c>
      <c r="N74" s="28">
        <v>21</v>
      </c>
      <c r="O74" s="23" t="str">
        <f t="shared" si="28"/>
        <v>8日2時間12分46秒</v>
      </c>
      <c r="P74" s="28" t="s">
        <v>73</v>
      </c>
      <c r="Q74" s="78">
        <f t="shared" si="22"/>
        <v>8</v>
      </c>
      <c r="R74" s="78">
        <f t="shared" si="23"/>
        <v>7966.8000000000466</v>
      </c>
      <c r="S74" s="78">
        <f t="shared" si="24"/>
        <v>2</v>
      </c>
      <c r="T74" s="78">
        <f t="shared" si="25"/>
        <v>766.80000000004657</v>
      </c>
      <c r="U74" s="78">
        <f t="shared" si="26"/>
        <v>12</v>
      </c>
      <c r="V74" s="78">
        <f t="shared" si="27"/>
        <v>46</v>
      </c>
      <c r="W74" s="25">
        <f t="shared" si="29"/>
        <v>699166.8</v>
      </c>
      <c r="X74" s="25">
        <f t="shared" si="30"/>
        <v>944820</v>
      </c>
      <c r="Y74" s="26">
        <f t="shared" si="31"/>
        <v>944820</v>
      </c>
      <c r="Z74" s="26">
        <v>10</v>
      </c>
      <c r="AA74" s="26">
        <v>22</v>
      </c>
      <c r="AB74" s="26">
        <v>27</v>
      </c>
      <c r="AC74" s="26">
        <v>0</v>
      </c>
      <c r="AD74" s="29">
        <v>101643</v>
      </c>
    </row>
    <row r="75" spans="1:30" x14ac:dyDescent="0.4">
      <c r="A75" s="13"/>
      <c r="B75" s="14"/>
      <c r="C75" s="13" t="s">
        <v>80</v>
      </c>
      <c r="D75" s="13">
        <v>7</v>
      </c>
      <c r="E75" s="20"/>
      <c r="F75" s="20"/>
      <c r="G75" s="20"/>
      <c r="H75" s="27">
        <v>0.02</v>
      </c>
      <c r="I75" s="45">
        <v>776644</v>
      </c>
      <c r="J75" s="45">
        <v>388322</v>
      </c>
      <c r="K75" s="45">
        <v>310658</v>
      </c>
      <c r="L75" s="45">
        <v>465986</v>
      </c>
      <c r="M75" s="45">
        <v>546000</v>
      </c>
      <c r="N75" s="28">
        <v>29</v>
      </c>
      <c r="O75" s="23" t="str">
        <f t="shared" si="28"/>
        <v>10日14時間54分19秒</v>
      </c>
      <c r="P75" s="28" t="s">
        <v>74</v>
      </c>
      <c r="Q75" s="78">
        <f t="shared" si="22"/>
        <v>10</v>
      </c>
      <c r="R75" s="78">
        <f t="shared" si="23"/>
        <v>53659.199999999953</v>
      </c>
      <c r="S75" s="78">
        <f t="shared" si="24"/>
        <v>14</v>
      </c>
      <c r="T75" s="78">
        <f t="shared" si="25"/>
        <v>3259.1999999999534</v>
      </c>
      <c r="U75" s="78">
        <f t="shared" si="26"/>
        <v>54</v>
      </c>
      <c r="V75" s="78">
        <f t="shared" si="27"/>
        <v>19</v>
      </c>
      <c r="W75" s="25">
        <f t="shared" si="29"/>
        <v>917659.2</v>
      </c>
      <c r="X75" s="25">
        <f t="shared" si="30"/>
        <v>1240080</v>
      </c>
      <c r="Y75" s="26">
        <f t="shared" si="31"/>
        <v>1240080</v>
      </c>
      <c r="Z75" s="26">
        <v>14</v>
      </c>
      <c r="AA75" s="26">
        <v>8</v>
      </c>
      <c r="AB75" s="26">
        <v>28</v>
      </c>
      <c r="AC75" s="26">
        <v>0</v>
      </c>
      <c r="AD75" s="29">
        <v>134291</v>
      </c>
    </row>
    <row r="76" spans="1:30" x14ac:dyDescent="0.4">
      <c r="A76" s="13"/>
      <c r="B76" s="14"/>
      <c r="C76" s="13" t="s">
        <v>80</v>
      </c>
      <c r="D76" s="13">
        <v>8</v>
      </c>
      <c r="E76" s="20"/>
      <c r="F76" s="20"/>
      <c r="G76" s="20"/>
      <c r="H76" s="27">
        <v>0.03</v>
      </c>
      <c r="I76" s="45">
        <v>1109491</v>
      </c>
      <c r="J76" s="45">
        <v>554746</v>
      </c>
      <c r="K76" s="45">
        <v>443797</v>
      </c>
      <c r="L76" s="45">
        <v>665695</v>
      </c>
      <c r="M76" s="45">
        <v>779999</v>
      </c>
      <c r="N76" s="28">
        <v>37</v>
      </c>
      <c r="O76" s="23" t="str">
        <f t="shared" si="28"/>
        <v>15日4時間9分14秒</v>
      </c>
      <c r="P76" s="28" t="s">
        <v>75</v>
      </c>
      <c r="Q76" s="78">
        <f t="shared" si="22"/>
        <v>15</v>
      </c>
      <c r="R76" s="78">
        <f t="shared" si="23"/>
        <v>14954.399999999907</v>
      </c>
      <c r="S76" s="78">
        <f t="shared" si="24"/>
        <v>4</v>
      </c>
      <c r="T76" s="78">
        <f t="shared" si="25"/>
        <v>554.39999999990687</v>
      </c>
      <c r="U76" s="78">
        <f t="shared" si="26"/>
        <v>9</v>
      </c>
      <c r="V76" s="78">
        <f t="shared" si="27"/>
        <v>14</v>
      </c>
      <c r="W76" s="25">
        <f t="shared" si="29"/>
        <v>1310954.3999999999</v>
      </c>
      <c r="X76" s="25">
        <f t="shared" si="30"/>
        <v>1771560</v>
      </c>
      <c r="Y76" s="26">
        <f t="shared" si="31"/>
        <v>1771560</v>
      </c>
      <c r="Z76" s="26">
        <v>20</v>
      </c>
      <c r="AA76" s="26">
        <v>12</v>
      </c>
      <c r="AB76" s="26">
        <v>6</v>
      </c>
      <c r="AC76" s="26">
        <v>0</v>
      </c>
      <c r="AD76" s="29">
        <v>189116</v>
      </c>
    </row>
    <row r="77" spans="1:30" x14ac:dyDescent="0.4">
      <c r="A77" s="13"/>
      <c r="B77" s="14"/>
      <c r="C77" s="13" t="s">
        <v>80</v>
      </c>
      <c r="D77" s="13">
        <v>9</v>
      </c>
      <c r="E77" s="20"/>
      <c r="F77" s="20"/>
      <c r="G77" s="20"/>
      <c r="H77" s="27">
        <v>0.05</v>
      </c>
      <c r="I77" s="45">
        <v>1553287</v>
      </c>
      <c r="J77" s="45">
        <v>776644</v>
      </c>
      <c r="K77" s="45">
        <v>621315</v>
      </c>
      <c r="L77" s="45">
        <v>931972</v>
      </c>
      <c r="M77" s="45">
        <v>1091999</v>
      </c>
      <c r="N77" s="28">
        <v>46</v>
      </c>
      <c r="O77" s="23" t="str">
        <f t="shared" si="28"/>
        <v>21日5時間48分38秒</v>
      </c>
      <c r="P77" s="28" t="s">
        <v>76</v>
      </c>
      <c r="Q77" s="78">
        <f t="shared" si="22"/>
        <v>21</v>
      </c>
      <c r="R77" s="78">
        <f t="shared" si="23"/>
        <v>20918.399999999907</v>
      </c>
      <c r="S77" s="78">
        <f t="shared" si="24"/>
        <v>5</v>
      </c>
      <c r="T77" s="78">
        <f t="shared" si="25"/>
        <v>2918.3999999999069</v>
      </c>
      <c r="U77" s="78">
        <f t="shared" si="26"/>
        <v>48</v>
      </c>
      <c r="V77" s="78">
        <f t="shared" si="27"/>
        <v>38</v>
      </c>
      <c r="W77" s="25">
        <f t="shared" si="29"/>
        <v>1835318.4</v>
      </c>
      <c r="X77" s="25">
        <f t="shared" si="30"/>
        <v>2480160</v>
      </c>
      <c r="Y77" s="26">
        <f t="shared" si="31"/>
        <v>2480160</v>
      </c>
      <c r="Z77" s="26">
        <v>28</v>
      </c>
      <c r="AA77" s="26">
        <v>16</v>
      </c>
      <c r="AB77" s="26">
        <v>56</v>
      </c>
      <c r="AC77" s="26">
        <v>0</v>
      </c>
      <c r="AD77" s="29">
        <v>259958</v>
      </c>
    </row>
    <row r="78" spans="1:30" s="4" customFormat="1" x14ac:dyDescent="0.4">
      <c r="A78" s="18"/>
      <c r="B78" s="14"/>
      <c r="C78" s="18" t="s">
        <v>80</v>
      </c>
      <c r="D78" s="18">
        <v>10</v>
      </c>
      <c r="E78" s="30"/>
      <c r="F78" s="30"/>
      <c r="G78" s="30"/>
      <c r="H78" s="31">
        <v>0.1</v>
      </c>
      <c r="I78" s="46">
        <v>2034066</v>
      </c>
      <c r="J78" s="46">
        <v>1017033</v>
      </c>
      <c r="K78" s="46">
        <v>813627</v>
      </c>
      <c r="L78" s="46">
        <v>1220440</v>
      </c>
      <c r="M78" s="46">
        <v>1429998</v>
      </c>
      <c r="N78" s="33">
        <v>58</v>
      </c>
      <c r="O78" s="23" t="str">
        <f t="shared" si="28"/>
        <v>27日19時間36分12秒</v>
      </c>
      <c r="P78" s="33" t="s">
        <v>77</v>
      </c>
      <c r="Q78" s="78">
        <f t="shared" si="22"/>
        <v>27</v>
      </c>
      <c r="R78" s="78">
        <f t="shared" si="23"/>
        <v>70572</v>
      </c>
      <c r="S78" s="78">
        <f t="shared" si="24"/>
        <v>19</v>
      </c>
      <c r="T78" s="78">
        <f t="shared" si="25"/>
        <v>2172</v>
      </c>
      <c r="U78" s="78">
        <f t="shared" si="26"/>
        <v>36</v>
      </c>
      <c r="V78" s="78">
        <f t="shared" si="27"/>
        <v>12</v>
      </c>
      <c r="W78" s="34">
        <f t="shared" si="29"/>
        <v>2403372</v>
      </c>
      <c r="X78" s="34">
        <f t="shared" si="30"/>
        <v>3247800</v>
      </c>
      <c r="Y78" s="35">
        <f t="shared" si="31"/>
        <v>3247800</v>
      </c>
      <c r="Z78" s="35">
        <v>37</v>
      </c>
      <c r="AA78" s="35">
        <v>14</v>
      </c>
      <c r="AB78" s="35">
        <v>10</v>
      </c>
      <c r="AC78" s="35">
        <v>0</v>
      </c>
      <c r="AD78" s="36">
        <v>338808</v>
      </c>
    </row>
    <row r="79" spans="1:30" s="4" customFormat="1" x14ac:dyDescent="0.4">
      <c r="B79" s="14"/>
      <c r="C79" s="4" t="s">
        <v>9</v>
      </c>
      <c r="D79" s="4">
        <v>1</v>
      </c>
      <c r="E79" s="54" t="s">
        <v>19</v>
      </c>
      <c r="F79" s="54" t="s">
        <v>79</v>
      </c>
      <c r="G79" s="54" t="s">
        <v>78</v>
      </c>
      <c r="H79" s="55" t="s">
        <v>81</v>
      </c>
      <c r="I79" s="56">
        <v>488059</v>
      </c>
      <c r="J79" s="56">
        <v>366044</v>
      </c>
      <c r="K79" s="56">
        <v>305037</v>
      </c>
      <c r="L79" s="56">
        <v>305037</v>
      </c>
      <c r="M79" s="56">
        <v>572165</v>
      </c>
      <c r="N79" s="56">
        <v>30</v>
      </c>
      <c r="O79" s="23" t="str">
        <f t="shared" si="28"/>
        <v>9日18時間34分48秒</v>
      </c>
      <c r="P79" s="57" t="s">
        <v>82</v>
      </c>
      <c r="Q79" s="78">
        <f t="shared" si="22"/>
        <v>9</v>
      </c>
      <c r="R79" s="78">
        <f t="shared" si="23"/>
        <v>66888</v>
      </c>
      <c r="S79" s="78">
        <f t="shared" si="24"/>
        <v>18</v>
      </c>
      <c r="T79" s="78">
        <f t="shared" si="25"/>
        <v>2088</v>
      </c>
      <c r="U79" s="78">
        <f t="shared" si="26"/>
        <v>34</v>
      </c>
      <c r="V79" s="78">
        <f t="shared" si="27"/>
        <v>48</v>
      </c>
      <c r="W79" s="58">
        <f t="shared" si="29"/>
        <v>844488</v>
      </c>
      <c r="X79" s="58">
        <f t="shared" si="30"/>
        <v>1141200</v>
      </c>
      <c r="Y79" s="59">
        <f t="shared" si="31"/>
        <v>1141200</v>
      </c>
      <c r="Z79" s="59">
        <v>13</v>
      </c>
      <c r="AA79" s="59">
        <v>5</v>
      </c>
      <c r="AB79" s="59">
        <v>0</v>
      </c>
      <c r="AC79" s="59">
        <v>0</v>
      </c>
      <c r="AD79" s="59">
        <v>94383</v>
      </c>
    </row>
    <row r="83" spans="3:3" x14ac:dyDescent="0.4">
      <c r="C83" s="2"/>
    </row>
  </sheetData>
  <mergeCells count="17">
    <mergeCell ref="AA1:AA2"/>
    <mergeCell ref="AB1:AB2"/>
    <mergeCell ref="AC1:AC2"/>
    <mergeCell ref="AD1:AD2"/>
    <mergeCell ref="C3:H3"/>
    <mergeCell ref="O1:O2"/>
    <mergeCell ref="P1:P2"/>
    <mergeCell ref="W1:W2"/>
    <mergeCell ref="X1:X2"/>
    <mergeCell ref="Y1:Y2"/>
    <mergeCell ref="Z1:Z2"/>
    <mergeCell ref="B1:B2"/>
    <mergeCell ref="C1:C2"/>
    <mergeCell ref="D1:D2"/>
    <mergeCell ref="E1:G2"/>
    <mergeCell ref="H1:H2"/>
    <mergeCell ref="I1:N1"/>
  </mergeCells>
  <phoneticPr fontId="1"/>
  <dataValidations count="1">
    <dataValidation type="list" allowBlank="1" showInputMessage="1" showErrorMessage="1" sqref="B4:B1048576" xr:uid="{C48EF4CF-B94A-471B-ABD8-3723AFEFAC1B}">
      <formula1>"〇"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部隊武装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2020-11-17T05:42:12Z</dcterms:created>
  <dcterms:modified xsi:type="dcterms:W3CDTF">2020-11-17T12:14:58Z</dcterms:modified>
</cp:coreProperties>
</file>